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hidden="1" localSheetId="0" name="_xlnm._FilterDatabase">Foglio1!$A$1:$W$114</definedName>
  </definedNames>
  <calcPr/>
  <extLst>
    <ext uri="GoogleSheetsCustomDataVersion2">
      <go:sheetsCustomData xmlns:go="http://customooxmlschemas.google.com/" r:id="rId5" roundtripDataChecksum="m/2BSHbljvCNj273mvTxEYeqXQZmpRRYN/nEZGiyCt4="/>
    </ext>
  </extLst>
</workbook>
</file>

<file path=xl/sharedStrings.xml><?xml version="1.0" encoding="utf-8"?>
<sst xmlns="http://schemas.openxmlformats.org/spreadsheetml/2006/main" count="528" uniqueCount="261">
  <si>
    <t>LOTTI- VACCHIA NUMERAZIONE</t>
  </si>
  <si>
    <t>Numero lotto</t>
  </si>
  <si>
    <t>Rif. Lotto</t>
  </si>
  <si>
    <t>descrizione lotto</t>
  </si>
  <si>
    <t>CARATTERISTICHE DI MINIMA</t>
  </si>
  <si>
    <t>CAMPIONATURA</t>
  </si>
  <si>
    <t>criterio di aggiudicazione</t>
  </si>
  <si>
    <t>FABBIOSGNO AO PERUGIA 12 mesi</t>
  </si>
  <si>
    <t>FABBISOGNO AO PERUGIA
48 mesi</t>
  </si>
  <si>
    <t>FABBISOGNO AO TERNI                     12 mesi</t>
  </si>
  <si>
    <t>FABBISOGNO AO TERNI
48 mesi</t>
  </si>
  <si>
    <t>USL UMBRIA 2 
12 mesi</t>
  </si>
  <si>
    <t>USL UMBRIA 2
48 mesi</t>
  </si>
  <si>
    <t>USL UMBRIA 1
12 mesi</t>
  </si>
  <si>
    <t>USL UMBRIA 1
48 mesi</t>
  </si>
  <si>
    <t>TOTALE REGIONALE FABBISOGNO 12 MESI</t>
  </si>
  <si>
    <t>TOTALE REGIONALE FABBISOGNO 48 MESI</t>
  </si>
  <si>
    <t>PREZZO UNITARIO</t>
  </si>
  <si>
    <t>IMPORTO ANNUALE REGIONALE</t>
  </si>
  <si>
    <t xml:space="preserve">VALORE 48 MESI PER SUBLOTTO </t>
  </si>
  <si>
    <t>A) BASE D'ASTA REGIONALE 48 MESI (CORRISPONDENTE AL VALORE DEL LOTTO PER 48 MES)</t>
  </si>
  <si>
    <t xml:space="preserve">B) VALORE OPZIONE QUINTO D'OBBLIGO art 120 c.9 </t>
  </si>
  <si>
    <t>VALORE COMPLESSIVO DELL'APPALTO A+B</t>
  </si>
  <si>
    <t>GLAUCOMA</t>
  </si>
  <si>
    <t>2 (lotti non agg)</t>
  </si>
  <si>
    <t>Stent drenante per glaucoma</t>
  </si>
  <si>
    <t>Impianto drenante (stent) in gel, per glaucoma, con iniettore sterile e  monouso, per impianti ab interno per drenaggio sottocongiuntivale senza incisione della congiuntiva, diametro 45 e 63 micron, in confezione sterile monouso</t>
  </si>
  <si>
    <t>NO</t>
  </si>
  <si>
    <t>ppb</t>
  </si>
  <si>
    <t>25</t>
  </si>
  <si>
    <t>Dispositivo per visco canaloplastica</t>
  </si>
  <si>
    <t xml:space="preserve"> dispositivi MIGS (Minimally Invasive Glaucoma Surgery) ab interno, senza impianto per la canaloplastica/viscodilatazione del canale di Schlemm e trabeculotomia.</t>
  </si>
  <si>
    <t>0</t>
  </si>
  <si>
    <t>4 (lotti non agg)</t>
  </si>
  <si>
    <t>Bisturi per sclerotomia</t>
  </si>
  <si>
    <t>Bisturi per sclerotomia retto precalibrato 200 e 300 micron, in confezione 
 singola sterile</t>
  </si>
  <si>
    <t>SI</t>
  </si>
  <si>
    <t>OEPV - Tabella D</t>
  </si>
  <si>
    <t>Coni monouso per tonometro</t>
  </si>
  <si>
    <t>Cono monouso per tonometro ad applanazione, in confezione singola sterile</t>
  </si>
  <si>
    <t>1000</t>
  </si>
  <si>
    <t>Aghi per tonometro a rimbalzo</t>
  </si>
  <si>
    <t>Ago compatibile con tonometro a rimbalzo eye care, in confezione sterile 
 monouso</t>
  </si>
  <si>
    <t>Dispositivo drenaggio glaucoma</t>
  </si>
  <si>
    <t>Dispositivo di drenaggio costituito da un tubo estremamente flessibile in 
 polimero del diametro esterno di ca. 350 micron e lume di ca. 70 micron con
 pinna triangolare per prevenire la migrazione in camera anteriore.</t>
  </si>
  <si>
    <t>10</t>
  </si>
  <si>
    <t>Lente gonioscopica chirurgica</t>
  </si>
  <si>
    <t>Lente gonioscopica a specchio singolo per chirurgia del glaucoma in cofezione 
 singola sterile</t>
  </si>
  <si>
    <t>40</t>
  </si>
  <si>
    <t>Microspugna per flap corneale</t>
  </si>
  <si>
    <t>Microspugna a disco per flap corneale, in confezione singola sterile</t>
  </si>
  <si>
    <t>Bisturi oftalmico angolato</t>
  </si>
  <si>
    <t>bisturi angolato 45° da 1,0 mm</t>
  </si>
  <si>
    <t>15</t>
  </si>
  <si>
    <t>Impianti drenanti valvolati per il trattamento del glaucoma</t>
  </si>
  <si>
    <t>Impianto drenante valvolato in silicone, vari modelli e misure (compreso il
 modello pediatrico e quello per impianto in pars plana) in confezione singola 
 sterile, Tipo Ahmed</t>
  </si>
  <si>
    <t>valvola di Paul</t>
  </si>
  <si>
    <t>impianto drenante non valvolato, costituito da una placca in silicone collegata a un tubo di piccolo calibro destinato al drenaggio dell'umore acqueo verso uno spazio sottocongiuntivale.</t>
  </si>
  <si>
    <t>4</t>
  </si>
  <si>
    <t>LASER ECCIMERI Dispositivi per chirurgia refrattiva con laser ad eccimeri</t>
  </si>
  <si>
    <t>5 (lotti non agg)</t>
  </si>
  <si>
    <t>A</t>
  </si>
  <si>
    <t>Set sospensione frontale</t>
  </si>
  <si>
    <t>Set per sospensione frontale, in confezione singola sterile</t>
  </si>
  <si>
    <t>2</t>
  </si>
  <si>
    <t>B</t>
  </si>
  <si>
    <t>Protesi palpebrale pesi varie misure adesivi asportabili da g 0,6 a g 3, in  confezione singola sterile</t>
  </si>
  <si>
    <t>C</t>
  </si>
  <si>
    <t xml:space="preserve">Protesi palpebrale pesi varie misure sterile in oro da g 0,6 a g 3, in confezione singola 
</t>
  </si>
  <si>
    <t>VIE LACRIMALI - UTILIZZO CHIRURGICO</t>
  </si>
  <si>
    <t>6 (lotti non agg)</t>
  </si>
  <si>
    <t>Set intubazione vie lacrimali</t>
  </si>
  <si>
    <t>Set intubazione vie lacrimali bicanalicolare varie misure con tubo in silicone sonde in accio inossidabile e punte arrotondate atraumatiche.  in confezione singola sterile</t>
  </si>
  <si>
    <t>5</t>
  </si>
  <si>
    <t>set intubazione monocanalicolare precaricato, varie misure. In confezione sterile, monouso, autoritenuto</t>
  </si>
  <si>
    <t>Occlusori vie lacrimali</t>
  </si>
  <si>
    <t>Dilatatore ( punctal plug ) lacrimale ( tappo forato ) varie misure precaricato 
 completo di insertore, in confezione singola sterile</t>
  </si>
  <si>
    <t>Occlusori vie lacrimali ( punctal plug ), chiusi, varie misure precaricato 
 completo di insertore, in confezione singola sterile</t>
  </si>
  <si>
    <t>Cannula per lavaggio vie lacrimali, varie misure, in confezione singola sterile</t>
  </si>
  <si>
    <t>50</t>
  </si>
  <si>
    <t>41 (lotti non agg)</t>
  </si>
  <si>
    <t>Impianto siliconico per distacco retinico</t>
  </si>
  <si>
    <t>Impianto in silicone solido medicale atossico per distacco retinico,
 biocompatibile con i tessuti oculari, disponibile in spugna ovale, spugna 
 circolare, spugna scanalata , varie misure, in confezione singola sterile</t>
  </si>
  <si>
    <t>OEPV - tabella A</t>
  </si>
  <si>
    <t>20</t>
  </si>
  <si>
    <t>Impianto siliconico solido atossico biocompatibile con i tessuti oculari per 
 distacco retinico: striscia bassa, striscia permanente, striscia sezione ovale,
 varie misure, in confezione singola sterile</t>
  </si>
  <si>
    <t>70</t>
  </si>
  <si>
    <t>Impianto siliconico solido atossico biocompatibile con i tessuti oculari per 
 distacco retinico: fascetta cerchiante con sleeve, varie misure, in confezione 
 singola sterile</t>
  </si>
  <si>
    <t>D</t>
  </si>
  <si>
    <t>Impianto siliconico solido atossico biocompatibile con i tessuti oculari: anello in 
 silicone concavo, anello in silicone asimmetrico, anello in silicone ovale, in 
 confezione singola sterile</t>
  </si>
  <si>
    <t>TRAPIANTO DI CORNEA
 Dispositivi trapano corneali:</t>
  </si>
  <si>
    <t>Trapano corneale</t>
  </si>
  <si>
    <t>Trapano corneale tipo Hessburg - Barron :Trapano in PVC e acciaio, centraggio 
 a croce; taglio rotativo, profondità di taglio regolabile, biocompatibile con i
 tessuti oculari, privo di lattice. Misure da mm 6,00 a 9 mm, con incrementi di
 0,25mm. Confezionato in busta singola sterile.</t>
  </si>
  <si>
    <t>OEPV _ Tabella B</t>
  </si>
  <si>
    <t>3</t>
  </si>
  <si>
    <t>Punch corneale tipo Hessburg - Barron da 6 a 9,5 mm : varie misure. blocco a 
 guide; dotato di matita dermografica per marcare il posizionamento di 4 punti
 simmetrici. Disponibile nelle misure da 6 a 9mm con incrementi di 0,25mm e
 incrementi di 0,50mm fino a 9,5mm. Biocompatibile con i tessuti oculari, privo di
 lattice, in acciaio inox e PVA. In busta singola sterile.</t>
  </si>
  <si>
    <t xml:space="preserve">numero lotto a parte </t>
  </si>
  <si>
    <t>Set per trapianto lamellare</t>
  </si>
  <si>
    <t>Uncino di Price Hook per cheratoplastica lamellare, in confezione singola sterile</t>
  </si>
  <si>
    <t>PPB</t>
  </si>
  <si>
    <t>Spatola angolata 90° per cheratoplastica lamellare, in confezione singola sterile</t>
  </si>
  <si>
    <t>Spatola busin per cheratoplastica lamellare, in confezione singola sterile</t>
  </si>
  <si>
    <t>Pinza busin 23g per inserimento lembo corneale, in confezione singola sterile</t>
  </si>
  <si>
    <t>Liquido conservazione corneale</t>
  </si>
  <si>
    <t>Liquido di conservazione corneale tipo eusol c flac. 20 ml, in confezione 
 singola sterile, 12 etichette per la tracciabilità, 1 scala di controllo del PH, foglietto illustrativo. Certificato CE e dichiarazione di conformità, Certificato CER, Analisi di rilascio dei lotti, Protocollo di validazione del prodotto da parte delle banche delle coornee del territorio nazionale.</t>
  </si>
  <si>
    <t>24</t>
  </si>
  <si>
    <t>Cross linking</t>
  </si>
  <si>
    <t>lotto 8 (lotti non agg)</t>
  </si>
  <si>
    <t>Riboflavina ipotonica sterile</t>
  </si>
  <si>
    <t>Soluzione sterile di riboflavina ipotonica ml 1,5 con enhancer e senza destrano, 
 in confezione singola sterile</t>
  </si>
  <si>
    <t>Soluzione riboflavina ipotonica ml 1,5 con enhancer e senza destrano, insieme 
 ad applicatore corneale per iontoforesi, utilizzata per il trattamento di cross
 linking corneale, iontoforesi assistito, nel cheratocono, in confezione singola 
 sterile</t>
  </si>
  <si>
    <t>Kit per iontoforesi corneale costituito da: a) applicatore corneale per iontoforesi
 (bicchierino a suzione) b) elettrodo di ritorno (anodo adesivo)</t>
  </si>
  <si>
    <t>Gas per tamponamento intraoculare:</t>
  </si>
  <si>
    <t>Gas per tamponamento intraoculare</t>
  </si>
  <si>
    <t>Esafluoroetano (C2F6) puro, circa 50ml,in kit monouso sotto pressione, puro, 
 incolore, inodore, non tossico, non infiammabile, in flacone da circa 50/75 ml
 (siringa pre-assemblata con filtro sterilizzante da 0,2µm, un ago 30G ed un
 connettore), in confezione singola sterile</t>
  </si>
  <si>
    <t>OEPV - Tabella C</t>
  </si>
  <si>
    <t>Esafluoruro di zolfo(SF6 ), puro, circa 50ml in kit monouso sotto pressione,
 puro, incolore, inodore, non tossico, non infiammabile, in flacone da circa 
 50/75 ml (siringa pre-assemblata con filtro sterilizzante da 0,2µm, un ago 30G
 ed un connettore), in confezione singola sterile</t>
  </si>
  <si>
    <t>Perfluoropropano (C3F8), puro , circa 50 ml in kit monouso sotto pressione,
 puro, incolore, inodore, non tossico, non infiammabile, in flacone da circa 
 50/75 ml (siringa pre-assemblata con filtro sterilizzante da 0,2µm, un ago 30G
 ed un connettore), in confezione singola sterile</t>
  </si>
  <si>
    <t>17 (lotti non agg)</t>
  </si>
  <si>
    <t>Cannula dual bore</t>
  </si>
  <si>
    <t xml:space="preserve">Cannula a doppio percorso coassiale coassiale (dual bore) per iniezione da 23-
 25 in confezione singola sterile. </t>
  </si>
  <si>
    <t>60</t>
  </si>
  <si>
    <t>Filtri sterili per gas</t>
  </si>
  <si>
    <t xml:space="preserve">Filtri sterili monouso per prelievo e somministrazione gas o aria. 0,2 
 micron), in confezione singola sterile. </t>
  </si>
  <si>
    <t>100</t>
  </si>
  <si>
    <t>Fluidi per tamponamento intraoculare 1:</t>
  </si>
  <si>
    <t>42 (lotti non agg) lotto insieme</t>
  </si>
  <si>
    <t>Olio di silicone</t>
  </si>
  <si>
    <t>Olio di silicone puro da 1000 cs in siringa da 10ml, in confezione singola 
 sterile</t>
  </si>
  <si>
    <t>OEPV - Tabella E</t>
  </si>
  <si>
    <t>Olio di silicone con viscosità estensionale (circa 2000 cs) ed 
 elevata stabilità sterile, in confezione singola sterile</t>
  </si>
  <si>
    <t>Olio di silicone con viscosità estensionale (circa 5000 cs) ed 
 elevata stabilità sterile, in confezione singola sterile</t>
  </si>
  <si>
    <t>42 (lotti non agg) a parte</t>
  </si>
  <si>
    <t>Perfluorocarbonato liquido</t>
  </si>
  <si>
    <t>Perfluorocarbonato liquido in siringa sterile, da almeno 7 ml, in confezione singola 
 sterile</t>
  </si>
  <si>
    <t>OEPV - Tabella F</t>
  </si>
  <si>
    <t>24 (lotti non agg)</t>
  </si>
  <si>
    <t>Olio pesante vitreoretinico</t>
  </si>
  <si>
    <t>olio pesante: Miscela di oli di silicone ultrapurificati a modificata
viscosità estensionale ed elevata stabilità e alcane
semifluorinato F6H8 con densità &gt; 1,0 g/cm3 in fiala o
siringa sterile da ca. 10 ml</t>
  </si>
  <si>
    <t>30</t>
  </si>
  <si>
    <t>Solvente per olio di silicone</t>
  </si>
  <si>
    <t>Solvente biocompatibile per la rimozione di residui di olio di silicone, in 
 confezione singola sterile</t>
  </si>
  <si>
    <t>Ago sottoretinico estensibile</t>
  </si>
  <si>
    <t>Ago sottoretinico estensibile per infusione / aspirazione di liquido sottoretinico 
 varie misure, in confezione singola sterile</t>
  </si>
  <si>
    <t>Cheratoprotesi temporanea</t>
  </si>
  <si>
    <t>Cheratoprotesi temporanea di Eckardt tipo 1 e 2, in confezione singola sterile</t>
  </si>
  <si>
    <t>Cannule di mantenimento c.a.:</t>
  </si>
  <si>
    <t>27 (lotti non agg)</t>
  </si>
  <si>
    <t>Cannula mantenimento camera anteriore</t>
  </si>
  <si>
    <t xml:space="preserve">Cannula di mantenimento zigrinata c.a.  (anterior chamber manteiner), in confezione singola sterile, nelle misure da 20, 23 e 25G. </t>
  </si>
  <si>
    <t xml:space="preserve">ppb </t>
  </si>
  <si>
    <t>Lenti monouso per vitrectomia:</t>
  </si>
  <si>
    <t>Lente per vitrectomia posteriore</t>
  </si>
  <si>
    <t>Lente per vitrectomia posteriore ingrandente, in confezione singola sterile</t>
  </si>
  <si>
    <t>Lente per vitrectomia posteriore pianoconcava di Machemer, in confezione 
 singola sterile</t>
  </si>
  <si>
    <t>PINSE MONOUSO PER vitrectomia:</t>
  </si>
  <si>
    <t>Pinze peeling membrane</t>
  </si>
  <si>
    <t>Pinze per la rimozione e peeling delle membrane nella vitrectomia posteriore. 
 pronte all'uso con struttura monopezzo manipolo-punta. Tipo ILM, misure, 23g e
 25g e 27G in confezione singola sterile.</t>
  </si>
  <si>
    <t>OEPV  - Tabella G</t>
  </si>
  <si>
    <t>Microforbici curve, pronte all'uso con struttura monopezzo manipolo-punta, 
 misure 23g, 25g e 27g, in confezione singola sterile</t>
  </si>
  <si>
    <t>Pinza dentellata per membrane (tipo coccodrillo) 23g, 25g e 27g. per la 
 manipolazione, la trazione e la presa di membrane retiniche. pronte all'uso con
 struttura monopezzo manipolo-punta, in confezione singola sterile</t>
  </si>
  <si>
    <t>Pinze ILM rinforzate</t>
  </si>
  <si>
    <t>Pinze per ilm con punta rinforzata ( resistente al piegamento grazie alla sleeve 
 di irrigidimento o altro meccanismo). misure g25 e g27. per rimozione e peeling delle membrane
 durante interventi di vitrectomia posteriore. pronte all'uso con struttura 
 monopezzo manipolo-punta,  in confezione singola sterile</t>
  </si>
  <si>
    <t>OEPV - Tabella G</t>
  </si>
  <si>
    <t>Pinze asimmetriche per membrane</t>
  </si>
  <si>
    <t>Pinze asimmetriche per membrane, misure 23g , 25g e 27g, in confezione 
 singola sterile</t>
  </si>
  <si>
    <t>Brush per membrane epiretiniche:</t>
  </si>
  <si>
    <t>Scraper per membrane retiniche</t>
  </si>
  <si>
    <t>Scraper per pulire/rimuovere membrane retiniche, 23g, 25, in 
 confezione singola sterile</t>
  </si>
  <si>
    <t>Spazzola diamantata oftalmica</t>
  </si>
  <si>
    <t>Spazzola diamantata estensibile 23g e 25 g, in confezione singola sterile</t>
  </si>
  <si>
    <t>CATARATTA</t>
  </si>
  <si>
    <t>Cannula per idrodissezione</t>
  </si>
  <si>
    <t>Cannula per idrodissezione angolata : cannula per idrodissezione del nucleo dalla capsula, angolata, punta piatta 7mm circa, lunghezza totale 25 mm circa, priva di lattice, varie misure ga. in confezione singola sterile.</t>
  </si>
  <si>
    <t>Cannula per camera anteriore a sezione rotonda angolata varie misure in  confezione singola sterile</t>
  </si>
  <si>
    <t>Cistotomo irrigante per incisione capsula anteriore cristallino. cannula  sagomata 27ga, lungo circa 25mm, punta angolata 45° circa, in confezione 
 singola sterile.</t>
  </si>
  <si>
    <t>Microbisturi angolato</t>
  </si>
  <si>
    <t>Microbisturi angolato precalibrato per facoemulsificazione tipo clearcut bevel-
 up. Misura 1,8 mm, 2,2 mm e 2,4 mm. In confezione singola sterile</t>
  </si>
  <si>
    <t>Microbisturi su manico 15°;22,5°; 30°; 45° retto, in acciaio inox e polipropilene,
 privo di lattice . in confezione singola sterile.</t>
  </si>
  <si>
    <t>400</t>
  </si>
  <si>
    <t>Microbisturi angolato a punta rodonda crescent bevel up. Larghezza 2,0 mm. In confezione singola sterile</t>
  </si>
  <si>
    <t>200</t>
  </si>
  <si>
    <t>25 (lotti non agg)</t>
  </si>
  <si>
    <t>Anello dilatazione pupillare</t>
  </si>
  <si>
    <t>Anello per la dilatazione pupillare tipo Malyugin premontato, in confezione 
 singola sterile</t>
  </si>
  <si>
    <t>Set uncini iridei</t>
  </si>
  <si>
    <t>Set di uncini retrattori iridei in materiale flessibile con bottone in silicone per 
 bloccare l'uncino, in confezione singola sterile</t>
  </si>
  <si>
    <t>300</t>
  </si>
  <si>
    <t>Anello tensione capsulare</t>
  </si>
  <si>
    <t>Anelli di tensione capsulare precaricato in iniettore monouso, disponibile in più 
 diametri e confezionato in astuccio monouso sterile contenente sia l'anello che
 l'iniettore.</t>
  </si>
  <si>
    <t>Sistemi di marcatura corneale</t>
  </si>
  <si>
    <t>Marker per lenti toriche</t>
  </si>
  <si>
    <t>Anello per marcatura intraoperatoria e marker tipo Bores per impianto di lenti
 toriche, in confezione singola sterile</t>
  </si>
  <si>
    <t>Marker preoperatorio per lente torica (con livella incorporata o sistema 
 equivalente), in confezione singola sterile</t>
  </si>
  <si>
    <t>Ferri chirurgici monouso per chirurgia del segmento anteriore:</t>
  </si>
  <si>
    <t>Pinza per capsuloressi</t>
  </si>
  <si>
    <t>Pinza per capsuloressi tipo Corydon per mics,tale da garantire una presa stabile e controllata, in confezione singola sterile</t>
  </si>
  <si>
    <t>Coloranti per chirurgia oculare (qualità)</t>
  </si>
  <si>
    <t>29 (lotti non agg)</t>
  </si>
  <si>
    <t>Colorante triamcinolone</t>
  </si>
  <si>
    <t>Colorante a base di triamcinolone acetonide per la colorazione del corpo vitreo,
 apirogena, in confezione singola sterile</t>
  </si>
  <si>
    <t>OEPV - Tabella H</t>
  </si>
  <si>
    <t>coloranti camera anteriore e membrane retiniche</t>
  </si>
  <si>
    <t>Soluzione colorante della capsula anteriore per interventi di chirurgia della 
 cataratta monodose, sterile in siringhe preriempite, pari a minimo 0,7 ml, in 
 soluzione sterile e apirogena, preferibilmente in siringa preriempita sterile 
 monouso con attacco luer lock.</t>
  </si>
  <si>
    <t>150</t>
  </si>
  <si>
    <t>Colorante per membrana limitante interna a base di Brillant Blue G, per 
 chirurgia vitreoretinica in soluzione sterile e apirogena, preferibilmente in 
 siringa preriempita sterile monouso con attacco luer lock.</t>
  </si>
  <si>
    <t>6</t>
  </si>
  <si>
    <t>Colorante per colorazione contemporanea della membrana limitante interna e 
 membrana epiretinica per chirurgia vitreoretinica, in soluzione sterile e 
 apirogena, preferibilmente in siringa preriempita sterile monouso con attacco 
 luer lock.</t>
  </si>
  <si>
    <t>80</t>
  </si>
  <si>
    <t>Colorante chirurgia vitreoretinica</t>
  </si>
  <si>
    <t>Colorante per chirurgia vitreoretinica per colorazione contemporanea
 della membrana limitante interna e membrana epiretinica a base di luteina in 
 soluzione sterile e apirogena, preferibilmente in siringa preriempita sterile 
 monouso con attacco luer lock.</t>
  </si>
  <si>
    <t>b</t>
  </si>
  <si>
    <t>Colorante per chirurgia vitreoretinica per colorazione  del vitreo,a base di luteina in 
 soluzione sterile e apirogena, preferibilmente in siringa preriempita sterile 
 monouso con attacco luer lock.</t>
  </si>
  <si>
    <t>ORBITA</t>
  </si>
  <si>
    <t>Conformatore oculare perforato</t>
  </si>
  <si>
    <t>Conformatore perforato piccolo, medio e grande, in confezione singola sterile</t>
  </si>
  <si>
    <t>9</t>
  </si>
  <si>
    <t>Guscio oculare protettivo</t>
  </si>
  <si>
    <t>Guscio mono oculare protettivo trasparente</t>
  </si>
  <si>
    <t>ENUCLEAZIONE</t>
  </si>
  <si>
    <t>Impianti oculari sferici</t>
  </si>
  <si>
    <t>Impianti oculari sferici in silicone varie misure in confezione singola sterile</t>
  </si>
  <si>
    <t>Pack chirurgia cataratta</t>
  </si>
  <si>
    <t xml:space="preserve">pack sterile monouso per chirurgia della cataratta: 
- n° 1 telo copritavolo cm 150 x 150 con tolleranza -/+ 10%
- n. 1 telo oftalmico paziente cm.120x140 con tolleranza -/+ 10% 
con astina conformabile e sacca perimetrale, con membrana trasparente adesiva che si estende 
ampiamente oltre il foro 
- n. 2 camici monouso standard, avvolti, idrorepellenti con 2 salviette ciascuno. Misure L e XL 
- n. 1 sacchetto di plastica con stringhe, contente il seguente materiale:
- n° 1 vaschetta raccogli liquidi da circa 60 ml 
- n° 1  siringa luer lock da circa 20ml
 - n° 1 siringa da 1ml 
-   n° 1 ago 27g,
 - n.1siringa  da 2,5/3ml luer lock 
– n.1 siringa da 5 ml luer lock 
– n.5 asciughini a lancetta
(triangolari)
 - n° 1 tampone oculare adesivo
 - n° 1 ago cannula tipo Venflon 18g 
- n° 10 garza in cotone piegata con almeno 8 strati senza filo di bario, misura cm10x10
 - n° 1 cannula da idrodissezzione 27g punta piatta su piano orizzontale
- n° 1 Microbisturi angolato precalibrato per facoemulsificazione tipo clearcut bevel-
 up misura 2,2 mm
 - n° 1 microbisturi 15 ° 
- n.1 cannula da camera anteriore angolata 25g
</t>
  </si>
  <si>
    <t>OEPV - Tabella I</t>
  </si>
  <si>
    <t>3000</t>
  </si>
  <si>
    <t xml:space="preserve">"pack sterile monouso per chirurgia vitreoretinica composto da: 
- n° 1 telo copritavolo cm 150 x 150 con tolleranza -/+ 10%
-  n. 2 camici monouso standard, avvolti, idrorepellenti con 2 salviette ciascuno. Misure L e XL  
 - n. 1 telo oftalmico paziente cm.140x180 con tolleranza -/+ 10% 
con astina conformabile e sacca perimetrale (doppie sacche laterali comunicanti), con membrana trasparente adesiva che si estende 
ampiamente oltre il foro 
-  n° 1 sacchetto plastica con stringa contente il seguente materiale:
- n° 1 ago ipodermico 25g lunghezza 25mm
 - n°  1 siringa luer lock 10ml
 - n° 1 siringa luer lock 20ml 
- n° 2 vaschetta raccogli liquidi da circa 60 ml
 - n° 1 siringa luer lock da circa 60ml 
- n° 2 siringa da 1ml  
- n° 2 ago 27g lunghezza 12mm
 - n° 2 siringa da 3ml luer lock
 - n° 5 asciughino olftalmico a sigaretta - 
n° 1 tampone oculare adesivo 
- n° 1 ago  cannula 18g per circa 48mm
- n° garza in cotone piegata con almeno 8 strati senza filo di bario, misura cm10x10 
-n.2 garze in tnt 10x10cm
- n.1 guscio oculare in plastica forato sterile trasparente
- n.1 confezione steri strip di almeno 5 cm 
- n° 1 Microbisturi angolato precalibrato per facoemulsificazione tipo clearcut bevel-
 up misura 2,2 mm
 - n° 1 microbisturi 15 ° 
 - n° 1 cannula da idrodissezzione 27g punta piatta su piano orizzontale
</t>
  </si>
  <si>
    <r>
      <rPr>
        <rFont val="Calibri"/>
        <b/>
        <color theme="1"/>
        <sz val="11.0"/>
      </rPr>
      <t>pack sterile monouso per iniezioni intravitreali composto da: 
-</t>
    </r>
    <r>
      <rPr>
        <rFont val="Calibri"/>
        <b val="0"/>
        <color theme="1"/>
        <sz val="11.0"/>
      </rPr>
      <t xml:space="preserve"> n° 1 telo copritavolo cm 150 x 150 con tolleranza -/+ 10%  
- n 1 telo copri paziente ca. cm 100 x 100 con tasche
 laterali con astina conformabile, foro con membrana trasparente adesiva che si
 estende ampiamente oltre il foro
 - n 1 siringa luer lock 2,5-3 ml
 - n° 5 asciughino olftalmico triangolari 
- n° 10 garza in cotone e/o in TNT cm 10 x 10 
- n. 1 blefarostato
 monouso (o dispositivo equivalente) 
- n.1 forbici monouso punte smusse lunghezza 12cm ca,
- n.1 compasso monouso precalibrato da 3,5 e 4 mm ( marcatore sclerale). 
- n. 1 Ago per iniezioni intravitreali calibro da 30g,31g o 33g
- n. 1 camici monouso standard, avvolti, idrorepellenti con 2 salviette ciascuno. Misure L e XL  
 </t>
    </r>
  </si>
  <si>
    <t>1300</t>
  </si>
  <si>
    <t>31 (lotti non agg)</t>
  </si>
  <si>
    <t>Strisce fluoresceina</t>
  </si>
  <si>
    <t>Fluoresceina strisce per la colorazione del film lacrimale in monodose, in confezione singola sterile</t>
  </si>
  <si>
    <t>Test di Schirmer</t>
  </si>
  <si>
    <t>Test di Schirmer - strisce</t>
  </si>
  <si>
    <t>Soluzione salina bilanciata isotonica per irrigazione:</t>
  </si>
  <si>
    <t>a</t>
  </si>
  <si>
    <t>Soluzione salina bilanciata BSS</t>
  </si>
  <si>
    <t>Soluzione salina bilanciata isotonica sterile ( BSS ) 500ml</t>
  </si>
  <si>
    <t>Soluzione salina bilanciata isotonica sterile ( BSS ) fiale da 15ml a 
 25ml</t>
  </si>
  <si>
    <t>1500</t>
  </si>
  <si>
    <t>Aghi peribulbari e retrobulbari per iniettare anestetici</t>
  </si>
  <si>
    <t>Ago peribulbare</t>
  </si>
  <si>
    <t>Ago peribulbare secondo Atkinson indicato per iniettare anestetici attorno al globo, durante 
 interventi di chirurgia oftalmica,lunghezza 22MM; E 25G, cannula in acciao inox, mozzo in polipropilene,
 misure varie, in confezione singola, o blister, sterile</t>
  </si>
  <si>
    <t>350</t>
  </si>
  <si>
    <t>Ago retrobulbare Gappuntito secondo Atkinson , indicato per iniettare anestetici
 nel cono muscolare durante interventi di chirurgia oftalmica.  LUNGHEZZA DA 32 A 38MM E 25MM cannula in acciao
 inox, mozzo in polipropilene, misure varie, in confezione singola, o blister, 
 sterile.</t>
  </si>
  <si>
    <t>Idrossipropilmetilcellulosa sterile</t>
  </si>
  <si>
    <t xml:space="preserve"> idrossipropilmetilcellulosa soluzione sterile al 2,5 %
 flaconcino pluridose</t>
  </si>
  <si>
    <t>Lente a contatto terapeutica</t>
  </si>
  <si>
    <t>Lente a contatto terapeutica planomorbida, indicata come lente
 di bendaggio per la protezione della cornea e per alleviare il dolore
 postchirurgico con sostanza anti infiammatoria e lenitiva, sterile e monouso. Composta da silicone ad alta permeabilità all'ossigeno e hydrogel che favorisce un elevato scambio di fluidi. diametro di 14,5 mm,  frequenza di sostituzione mensile</t>
  </si>
  <si>
    <t xml:space="preserve">Lente a contatto terapeutica planomorbida , indicata come lente
 di bendaggio per la protezione della cornea e per alleviare il dolore
 postchirurgico,sterile e monouso. Composta da silicone ad alta permeabilità all'ossigeno e
 hydrogel che favorisce un elevato scambio di fluidi. diametro di 14,5 mm. 
 frequenza di sostituzione settimanale </t>
  </si>
  <si>
    <t>Cauterio sterile</t>
  </si>
  <si>
    <t>Cauterio sterile a bassa temperatura standard 1300° f, in confezione singola 
 sterile</t>
  </si>
  <si>
    <t>39 (lotti non agg)</t>
  </si>
  <si>
    <t>Membrana in pericardio bovino</t>
  </si>
  <si>
    <t>Membrana in pericardio bovino in pezzi da 2x2 cm (tipo tutopatch)</t>
  </si>
  <si>
    <t>Asciughino oftalmico sterile</t>
  </si>
  <si>
    <t>Asciughino in cellulosa bianca o in PVA con punta lanceolata e manico in polietilene, in 
 confezione  sterile</t>
  </si>
  <si>
    <t>5000</t>
  </si>
  <si>
    <t>Bastoncini oftalmici assorbenti</t>
  </si>
  <si>
    <t>bastoncini oftalmici assorbenti  in cellulosa, monouso, sterili, diametro 5mm</t>
  </si>
  <si>
    <t>500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</si>
</sst>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6">
    <font>
      <sz val="10.0"/>
      <color rgb="FF000000"/>
      <name val="Arial"/>
      <scheme val="minor"/>
    </font>
    <font>
      <b/>
      <sz val="11.0"/>
      <color theme="1"/>
      <name val="Calibri"/>
    </font>
    <font/>
    <font>
      <sz val="11.0"/>
      <color rgb="FF000000"/>
      <name val="Calibri"/>
    </font>
    <font>
      <sz val="11.0"/>
      <color theme="1"/>
      <name val="Calibri"/>
    </font>
    <font>
      <b/>
      <strike/>
      <sz val="11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B6D7A8"/>
        <bgColor rgb="FFB6D7A8"/>
      </patternFill>
    </fill>
    <fill>
      <patternFill patternType="solid">
        <fgColor rgb="FFF6B26B"/>
        <bgColor rgb="FFF6B26B"/>
      </patternFill>
    </fill>
    <fill>
      <patternFill patternType="solid">
        <fgColor rgb="FFEA9999"/>
        <bgColor rgb="FFEA9999"/>
      </patternFill>
    </fill>
    <fill>
      <patternFill patternType="solid">
        <fgColor theme="0"/>
        <bgColor theme="0"/>
      </patternFill>
    </fill>
  </fills>
  <borders count="3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</border>
    <border>
      <left style="medium">
        <color rgb="FF000000"/>
      </left>
      <top style="medium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right style="medium">
        <color rgb="FF000000"/>
      </right>
      <top style="medium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bottom style="thick">
        <color rgb="FF000000"/>
      </bottom>
    </border>
    <border>
      <left style="medium">
        <color rgb="FF000000"/>
      </left>
      <bottom style="thick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right style="medium">
        <color rgb="FF000000"/>
      </right>
      <bottom style="thick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bottom style="thick">
        <color rgb="FF000000"/>
      </bottom>
    </border>
    <border>
      <left style="medium">
        <color rgb="FF000000"/>
      </left>
      <right style="medium">
        <color rgb="FF000000"/>
      </right>
    </border>
    <border>
      <right style="thin">
        <color rgb="FF000000"/>
      </right>
    </border>
    <border>
      <bottom style="thick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right style="thin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190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1" fillId="2" fontId="1" numFmtId="49" xfId="0" applyAlignment="1" applyBorder="1" applyFont="1" applyNumberForma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5" fontId="1" numFmtId="0" xfId="0" applyAlignment="1" applyBorder="1" applyFill="1" applyFont="1">
      <alignment horizontal="center" shrinkToFit="0" vertical="center" wrapText="1"/>
    </xf>
    <xf borderId="1" fillId="6" fontId="1" numFmtId="0" xfId="0" applyAlignment="1" applyBorder="1" applyFill="1" applyFont="1">
      <alignment horizontal="center" readingOrder="0" shrinkToFit="0" vertical="center" wrapText="1"/>
    </xf>
    <xf borderId="1" fillId="7" fontId="1" numFmtId="0" xfId="0" applyAlignment="1" applyBorder="1" applyFill="1" applyFont="1">
      <alignment horizontal="center" shrinkToFit="0" vertical="center" wrapText="1"/>
    </xf>
    <xf borderId="1" fillId="8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1" numFmtId="49" xfId="0" applyAlignment="1" applyBorder="1" applyFont="1" applyNumberFormat="1">
      <alignment horizontal="center" shrinkToFit="0" vertical="center" wrapText="1"/>
    </xf>
    <xf borderId="3" fillId="3" fontId="1" numFmtId="49" xfId="0" applyAlignment="1" applyBorder="1" applyFont="1" applyNumberFormat="1">
      <alignment horizontal="center" shrinkToFit="0" vertical="bottom" wrapText="0"/>
    </xf>
    <xf borderId="4" fillId="0" fontId="2" numFmtId="0" xfId="0" applyBorder="1" applyFont="1"/>
    <xf borderId="5" fillId="0" fontId="2" numFmtId="0" xfId="0" applyBorder="1" applyFont="1"/>
    <xf borderId="6" fillId="2" fontId="1" numFmtId="0" xfId="0" applyAlignment="1" applyBorder="1" applyFont="1">
      <alignment horizontal="center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2" fontId="1" numFmtId="0" xfId="0" applyAlignment="1" applyBorder="1" applyFont="1">
      <alignment horizontal="center" vertical="center"/>
    </xf>
    <xf borderId="9" fillId="0" fontId="3" numFmtId="0" xfId="0" applyAlignment="1" applyBorder="1" applyFont="1">
      <alignment shrinkToFit="0" vertical="bottom" wrapText="0"/>
    </xf>
    <xf borderId="9" fillId="0" fontId="3" numFmtId="0" xfId="0" applyAlignment="1" applyBorder="1" applyFont="1">
      <alignment shrinkToFit="0" vertical="center" wrapText="1"/>
    </xf>
    <xf borderId="9" fillId="2" fontId="4" numFmtId="0" xfId="0" applyAlignment="1" applyBorder="1" applyFont="1">
      <alignment horizontal="left" shrinkToFit="0" vertical="center" wrapText="1"/>
    </xf>
    <xf borderId="9" fillId="2" fontId="4" numFmtId="0" xfId="0" applyAlignment="1" applyBorder="1" applyFont="1">
      <alignment horizontal="left" readingOrder="0" shrinkToFit="0" vertical="center" wrapText="1"/>
    </xf>
    <xf borderId="10" fillId="2" fontId="4" numFmtId="0" xfId="0" applyAlignment="1" applyBorder="1" applyFont="1">
      <alignment horizontal="left" vertical="center"/>
    </xf>
    <xf borderId="11" fillId="2" fontId="4" numFmtId="0" xfId="0" applyAlignment="1" applyBorder="1" applyFont="1">
      <alignment horizontal="center" shrinkToFit="0" vertical="center" wrapText="1"/>
    </xf>
    <xf borderId="11" fillId="2" fontId="3" numFmtId="49" xfId="0" applyAlignment="1" applyBorder="1" applyFont="1" applyNumberFormat="1">
      <alignment horizontal="center" shrinkToFit="0" vertical="center" wrapText="1"/>
    </xf>
    <xf borderId="11" fillId="2" fontId="4" numFmtId="49" xfId="0" applyAlignment="1" applyBorder="1" applyFont="1" applyNumberFormat="1">
      <alignment horizontal="center" shrinkToFit="0" vertical="center" wrapText="1"/>
    </xf>
    <xf borderId="12" fillId="2" fontId="4" numFmtId="164" xfId="0" applyAlignment="1" applyBorder="1" applyFont="1" applyNumberFormat="1">
      <alignment horizontal="center" vertical="center"/>
    </xf>
    <xf borderId="9" fillId="2" fontId="4" numFmtId="164" xfId="0" applyAlignment="1" applyBorder="1" applyFont="1" applyNumberFormat="1">
      <alignment horizontal="center" vertical="center"/>
    </xf>
    <xf borderId="9" fillId="0" fontId="4" numFmtId="164" xfId="0" applyAlignment="1" applyBorder="1" applyFont="1" applyNumberFormat="1">
      <alignment horizontal="center" vertical="center"/>
    </xf>
    <xf borderId="13" fillId="2" fontId="1" numFmtId="0" xfId="0" applyAlignment="1" applyBorder="1" applyFont="1">
      <alignment horizontal="center" vertical="center"/>
    </xf>
    <xf borderId="13" fillId="0" fontId="3" numFmtId="0" xfId="0" applyAlignment="1" applyBorder="1" applyFont="1">
      <alignment shrinkToFit="0" vertical="bottom" wrapText="0"/>
    </xf>
    <xf borderId="13" fillId="0" fontId="3" numFmtId="0" xfId="0" applyAlignment="1" applyBorder="1" applyFont="1">
      <alignment shrinkToFit="0" vertical="center" wrapText="1"/>
    </xf>
    <xf borderId="13" fillId="2" fontId="4" numFmtId="0" xfId="0" applyAlignment="1" applyBorder="1" applyFont="1">
      <alignment horizontal="left" shrinkToFit="0" vertical="center" wrapText="1"/>
    </xf>
    <xf borderId="13" fillId="2" fontId="4" numFmtId="0" xfId="0" applyAlignment="1" applyBorder="1" applyFont="1">
      <alignment horizontal="left" readingOrder="0" shrinkToFit="0" vertical="center" wrapText="1"/>
    </xf>
    <xf borderId="14" fillId="2" fontId="4" numFmtId="0" xfId="0" applyAlignment="1" applyBorder="1" applyFont="1">
      <alignment horizontal="left" vertical="center"/>
    </xf>
    <xf borderId="15" fillId="2" fontId="4" numFmtId="0" xfId="0" applyAlignment="1" applyBorder="1" applyFont="1">
      <alignment horizontal="center" shrinkToFit="0" vertical="center" wrapText="1"/>
    </xf>
    <xf borderId="15" fillId="2" fontId="3" numFmtId="49" xfId="0" applyAlignment="1" applyBorder="1" applyFont="1" applyNumberFormat="1">
      <alignment horizontal="center" shrinkToFit="0" vertical="center" wrapText="1"/>
    </xf>
    <xf borderId="15" fillId="2" fontId="4" numFmtId="49" xfId="0" applyAlignment="1" applyBorder="1" applyFont="1" applyNumberFormat="1">
      <alignment horizontal="center" shrinkToFit="0" vertical="center" wrapText="1"/>
    </xf>
    <xf borderId="16" fillId="2" fontId="4" numFmtId="164" xfId="0" applyAlignment="1" applyBorder="1" applyFont="1" applyNumberFormat="1">
      <alignment horizontal="center" vertical="center"/>
    </xf>
    <xf borderId="13" fillId="2" fontId="4" numFmtId="164" xfId="0" applyAlignment="1" applyBorder="1" applyFont="1" applyNumberFormat="1">
      <alignment horizontal="center" vertical="center"/>
    </xf>
    <xf borderId="13" fillId="0" fontId="4" numFmtId="164" xfId="0" applyAlignment="1" applyBorder="1" applyFont="1" applyNumberFormat="1">
      <alignment horizontal="center" vertical="center"/>
    </xf>
    <xf borderId="13" fillId="2" fontId="1" numFmtId="0" xfId="0" applyAlignment="1" applyBorder="1" applyFont="1">
      <alignment horizontal="center" shrinkToFit="0" vertical="center" wrapText="1"/>
    </xf>
    <xf borderId="13" fillId="2" fontId="4" numFmtId="0" xfId="0" applyAlignment="1" applyBorder="1" applyFont="1">
      <alignment shrinkToFit="0" vertical="center" wrapText="1"/>
    </xf>
    <xf borderId="13" fillId="2" fontId="4" numFmtId="0" xfId="0" applyAlignment="1" applyBorder="1" applyFont="1">
      <alignment horizontal="left" vertical="center"/>
    </xf>
    <xf borderId="13" fillId="2" fontId="4" numFmtId="0" xfId="0" applyAlignment="1" applyBorder="1" applyFont="1">
      <alignment horizontal="left" readingOrder="0" vertical="center"/>
    </xf>
    <xf borderId="13" fillId="2" fontId="4" numFmtId="0" xfId="0" applyAlignment="1" applyBorder="1" applyFont="1">
      <alignment horizontal="left" shrinkToFit="0" vertical="center" wrapText="0"/>
    </xf>
    <xf borderId="13" fillId="2" fontId="1" numFmtId="0" xfId="0" applyAlignment="1" applyBorder="1" applyFont="1">
      <alignment shrinkToFit="0" vertical="center" wrapText="1"/>
    </xf>
    <xf borderId="13" fillId="2" fontId="4" numFmtId="0" xfId="0" applyAlignment="1" applyBorder="1" applyFont="1">
      <alignment vertical="center"/>
    </xf>
    <xf borderId="13" fillId="0" fontId="1" numFmtId="0" xfId="0" applyAlignment="1" applyBorder="1" applyFont="1">
      <alignment horizontal="center" shrinkToFit="0" vertical="center" wrapText="1"/>
    </xf>
    <xf borderId="17" fillId="3" fontId="1" numFmtId="0" xfId="0" applyAlignment="1" applyBorder="1" applyFont="1">
      <alignment horizontal="center" shrinkToFit="0" vertical="center" wrapText="0"/>
    </xf>
    <xf borderId="18" fillId="0" fontId="2" numFmtId="0" xfId="0" applyBorder="1" applyFont="1"/>
    <xf borderId="0" fillId="2" fontId="4" numFmtId="0" xfId="0" applyAlignment="1" applyFont="1">
      <alignment horizontal="center" shrinkToFit="0" vertical="center" wrapText="1"/>
    </xf>
    <xf borderId="0" fillId="2" fontId="3" numFmtId="0" xfId="0" applyAlignment="1" applyFont="1">
      <alignment horizontal="center" shrinkToFit="0" vertical="center" wrapText="1"/>
    </xf>
    <xf borderId="0" fillId="2" fontId="4" numFmtId="164" xfId="0" applyAlignment="1" applyFont="1" applyNumberFormat="1">
      <alignment horizontal="center" vertical="center"/>
    </xf>
    <xf borderId="0" fillId="0" fontId="4" numFmtId="164" xfId="0" applyAlignment="1" applyFont="1" applyNumberFormat="1">
      <alignment horizontal="center" vertical="center"/>
    </xf>
    <xf borderId="1" fillId="2" fontId="1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center" shrinkToFit="0" vertical="center" wrapText="0"/>
    </xf>
    <xf borderId="1" fillId="0" fontId="3" numFmtId="0" xfId="0" applyAlignment="1" applyBorder="1" applyFont="1">
      <alignment shrinkToFit="0" vertical="center" wrapText="1"/>
    </xf>
    <xf borderId="2" fillId="2" fontId="4" numFmtId="0" xfId="0" applyAlignment="1" applyBorder="1" applyFont="1">
      <alignment horizontal="left" shrinkToFit="0" vertical="center" wrapText="1"/>
    </xf>
    <xf borderId="2" fillId="2" fontId="4" numFmtId="0" xfId="0" applyAlignment="1" applyBorder="1" applyFont="1">
      <alignment horizontal="left" readingOrder="0" shrinkToFit="0" vertical="center" wrapText="1"/>
    </xf>
    <xf borderId="1" fillId="2" fontId="4" numFmtId="0" xfId="0" applyAlignment="1" applyBorder="1" applyFont="1">
      <alignment horizontal="left" vertical="center"/>
    </xf>
    <xf borderId="2" fillId="2" fontId="4" numFmtId="0" xfId="0" applyAlignment="1" applyBorder="1" applyFont="1">
      <alignment horizontal="center" shrinkToFit="0" vertical="center" wrapText="1"/>
    </xf>
    <xf borderId="2" fillId="2" fontId="3" numFmtId="49" xfId="0" applyAlignment="1" applyBorder="1" applyFont="1" applyNumberFormat="1">
      <alignment horizontal="center" shrinkToFit="0" vertical="center" wrapText="1"/>
    </xf>
    <xf borderId="2" fillId="2" fontId="4" numFmtId="49" xfId="0" applyAlignment="1" applyBorder="1" applyFont="1" applyNumberFormat="1">
      <alignment horizontal="center" shrinkToFit="0" vertical="center" wrapText="1"/>
    </xf>
    <xf borderId="2" fillId="2" fontId="4" numFmtId="164" xfId="0" applyAlignment="1" applyBorder="1" applyFont="1" applyNumberFormat="1">
      <alignment horizontal="center" vertical="center"/>
    </xf>
    <xf borderId="2" fillId="0" fontId="4" numFmtId="164" xfId="0" applyAlignment="1" applyBorder="1" applyFont="1" applyNumberFormat="1">
      <alignment horizontal="center" vertical="center"/>
    </xf>
    <xf borderId="19" fillId="0" fontId="2" numFmtId="0" xfId="0" applyBorder="1" applyFont="1"/>
    <xf borderId="20" fillId="2" fontId="4" numFmtId="0" xfId="0" applyAlignment="1" applyBorder="1" applyFont="1">
      <alignment horizontal="center" shrinkToFit="0" vertical="center" wrapText="0"/>
    </xf>
    <xf borderId="20" fillId="2" fontId="4" numFmtId="0" xfId="0" applyAlignment="1" applyBorder="1" applyFont="1">
      <alignment horizontal="left" shrinkToFit="0" vertical="center" wrapText="1"/>
    </xf>
    <xf borderId="20" fillId="2" fontId="4" numFmtId="0" xfId="0" applyAlignment="1" applyBorder="1" applyFont="1">
      <alignment horizontal="left" readingOrder="0" shrinkToFit="0" vertical="center" wrapText="1"/>
    </xf>
    <xf borderId="21" fillId="2" fontId="4" numFmtId="0" xfId="0" applyAlignment="1" applyBorder="1" applyFont="1">
      <alignment horizontal="center" shrinkToFit="0" vertical="center" wrapText="1"/>
    </xf>
    <xf borderId="21" fillId="2" fontId="3" numFmtId="49" xfId="0" applyAlignment="1" applyBorder="1" applyFont="1" applyNumberFormat="1">
      <alignment horizontal="center" shrinkToFit="0" vertical="center" wrapText="1"/>
    </xf>
    <xf borderId="21" fillId="2" fontId="4" numFmtId="49" xfId="0" applyAlignment="1" applyBorder="1" applyFont="1" applyNumberFormat="1">
      <alignment horizontal="center" shrinkToFit="0" vertical="center" wrapText="1"/>
    </xf>
    <xf borderId="21" fillId="2" fontId="4" numFmtId="164" xfId="0" applyAlignment="1" applyBorder="1" applyFont="1" applyNumberFormat="1">
      <alignment horizontal="center" vertical="center"/>
    </xf>
    <xf borderId="21" fillId="0" fontId="4" numFmtId="164" xfId="0" applyAlignment="1" applyBorder="1" applyFont="1" applyNumberFormat="1">
      <alignment horizontal="center" vertical="center"/>
    </xf>
    <xf borderId="21" fillId="0" fontId="2" numFmtId="0" xfId="0" applyBorder="1" applyFont="1"/>
    <xf borderId="9" fillId="2" fontId="4" numFmtId="0" xfId="0" applyAlignment="1" applyBorder="1" applyFont="1">
      <alignment horizontal="center" shrinkToFit="0" vertical="center" wrapText="0"/>
    </xf>
    <xf borderId="15" fillId="0" fontId="2" numFmtId="0" xfId="0" applyBorder="1" applyFont="1"/>
    <xf borderId="9" fillId="2" fontId="4" numFmtId="0" xfId="0" applyAlignment="1" applyBorder="1" applyFont="1">
      <alignment shrinkToFit="0" vertical="center" wrapText="1"/>
    </xf>
    <xf borderId="11" fillId="2" fontId="4" numFmtId="164" xfId="0" applyAlignment="1" applyBorder="1" applyFont="1" applyNumberFormat="1">
      <alignment horizontal="center" vertical="center"/>
    </xf>
    <xf borderId="11" fillId="0" fontId="4" numFmtId="164" xfId="0" applyAlignment="1" applyBorder="1" applyFont="1" applyNumberFormat="1">
      <alignment horizontal="center" vertical="center"/>
    </xf>
    <xf borderId="22" fillId="3" fontId="1" numFmtId="0" xfId="0" applyAlignment="1" applyBorder="1" applyFont="1">
      <alignment horizontal="center" shrinkToFit="0" vertical="center" wrapText="0"/>
    </xf>
    <xf borderId="23" fillId="0" fontId="2" numFmtId="0" xfId="0" applyBorder="1" applyFont="1"/>
    <xf borderId="24" fillId="0" fontId="2" numFmtId="0" xfId="0" applyBorder="1" applyFont="1"/>
    <xf borderId="25" fillId="2" fontId="1" numFmtId="0" xfId="0" applyAlignment="1" applyBorder="1" applyFont="1">
      <alignment horizontal="center" vertical="center"/>
    </xf>
    <xf borderId="26" fillId="2" fontId="4" numFmtId="0" xfId="0" applyAlignment="1" applyBorder="1" applyFont="1">
      <alignment horizontal="center" shrinkToFit="0" vertical="center" wrapText="0"/>
    </xf>
    <xf borderId="18" fillId="0" fontId="3" numFmtId="0" xfId="0" applyAlignment="1" applyBorder="1" applyFont="1">
      <alignment shrinkToFit="0" vertical="center" wrapText="1"/>
    </xf>
    <xf borderId="26" fillId="2" fontId="4" numFmtId="0" xfId="0" applyAlignment="1" applyBorder="1" applyFont="1">
      <alignment horizontal="left" shrinkToFit="0" vertical="center" wrapText="1"/>
    </xf>
    <xf borderId="26" fillId="2" fontId="4" numFmtId="0" xfId="0" applyAlignment="1" applyBorder="1" applyFont="1">
      <alignment horizontal="left" readingOrder="0" shrinkToFit="0" vertical="center" wrapText="1"/>
    </xf>
    <xf borderId="6" fillId="2" fontId="4" numFmtId="0" xfId="0" applyAlignment="1" applyBorder="1" applyFont="1">
      <alignment horizontal="left" vertical="center"/>
    </xf>
    <xf borderId="27" fillId="2" fontId="4" numFmtId="0" xfId="0" applyAlignment="1" applyBorder="1" applyFont="1">
      <alignment horizontal="center" shrinkToFit="0" vertical="center" wrapText="1"/>
    </xf>
    <xf borderId="20" fillId="0" fontId="2" numFmtId="0" xfId="0" applyBorder="1" applyFont="1"/>
    <xf borderId="16" fillId="0" fontId="2" numFmtId="0" xfId="0" applyBorder="1" applyFont="1"/>
    <xf borderId="14" fillId="0" fontId="2" numFmtId="0" xfId="0" applyBorder="1" applyFont="1"/>
    <xf borderId="28" fillId="2" fontId="4" numFmtId="0" xfId="0" applyAlignment="1" applyBorder="1" applyFont="1">
      <alignment horizontal="center" shrinkToFit="0" vertical="center" wrapText="1"/>
    </xf>
    <xf borderId="29" fillId="2" fontId="1" numFmtId="0" xfId="0" applyAlignment="1" applyBorder="1" applyFont="1">
      <alignment horizontal="center" vertical="center"/>
    </xf>
    <xf borderId="20" fillId="2" fontId="1" numFmtId="0" xfId="0" applyAlignment="1" applyBorder="1" applyFont="1">
      <alignment horizontal="center" vertical="center"/>
    </xf>
    <xf borderId="29" fillId="0" fontId="3" numFmtId="0" xfId="0" applyAlignment="1" applyBorder="1" applyFont="1">
      <alignment shrinkToFit="0" vertical="center" wrapText="1"/>
    </xf>
    <xf borderId="20" fillId="2" fontId="4" numFmtId="0" xfId="0" applyAlignment="1" applyBorder="1" applyFont="1">
      <alignment horizontal="left" vertical="center"/>
    </xf>
    <xf borderId="17" fillId="2" fontId="4" numFmtId="0" xfId="0" applyAlignment="1" applyBorder="1" applyFont="1">
      <alignment horizontal="left" vertical="center"/>
    </xf>
    <xf borderId="29" fillId="0" fontId="2" numFmtId="0" xfId="0" applyBorder="1" applyFont="1"/>
    <xf borderId="26" fillId="2" fontId="1" numFmtId="0" xfId="0" applyAlignment="1" applyBorder="1" applyFont="1">
      <alignment horizontal="center" vertical="center"/>
    </xf>
    <xf borderId="26" fillId="2" fontId="4" numFmtId="0" xfId="0" applyAlignment="1" applyBorder="1" applyFont="1">
      <alignment horizontal="left" vertical="center"/>
    </xf>
    <xf borderId="17" fillId="0" fontId="2" numFmtId="0" xfId="0" applyBorder="1" applyFont="1"/>
    <xf borderId="2" fillId="0" fontId="1" numFmtId="164" xfId="0" applyAlignment="1" applyBorder="1" applyFont="1" applyNumberFormat="1">
      <alignment horizontal="center" vertical="center"/>
    </xf>
    <xf borderId="13" fillId="0" fontId="2" numFmtId="0" xfId="0" applyBorder="1" applyFont="1"/>
    <xf borderId="9" fillId="2" fontId="4" numFmtId="0" xfId="0" applyAlignment="1" applyBorder="1" applyFont="1">
      <alignment horizontal="left" shrinkToFit="0" vertical="center" wrapText="0"/>
    </xf>
    <xf borderId="11" fillId="0" fontId="1" numFmtId="164" xfId="0" applyAlignment="1" applyBorder="1" applyFont="1" applyNumberFormat="1">
      <alignment horizontal="center" vertical="center"/>
    </xf>
    <xf borderId="20" fillId="2" fontId="4" numFmtId="0" xfId="0" applyAlignment="1" applyBorder="1" applyFont="1">
      <alignment horizontal="left" readingOrder="0" vertical="center"/>
    </xf>
    <xf borderId="26" fillId="2" fontId="4" numFmtId="0" xfId="0" applyAlignment="1" applyBorder="1" applyFont="1">
      <alignment horizontal="left" readingOrder="0" vertical="center"/>
    </xf>
    <xf borderId="9" fillId="2" fontId="4" numFmtId="0" xfId="0" applyAlignment="1" applyBorder="1" applyFont="1">
      <alignment horizontal="left" vertical="center"/>
    </xf>
    <xf borderId="9" fillId="2" fontId="4" numFmtId="0" xfId="0" applyAlignment="1" applyBorder="1" applyFont="1">
      <alignment horizontal="left" readingOrder="0" vertical="center"/>
    </xf>
    <xf borderId="22" fillId="3" fontId="1" numFmtId="0" xfId="0" applyAlignment="1" applyBorder="1" applyFon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19" fillId="0" fontId="4" numFmtId="164" xfId="0" applyAlignment="1" applyBorder="1" applyFont="1" applyNumberFormat="1">
      <alignment horizontal="center" vertical="center"/>
    </xf>
    <xf borderId="19" fillId="2" fontId="4" numFmtId="164" xfId="0" applyAlignment="1" applyBorder="1" applyFont="1" applyNumberFormat="1">
      <alignment horizontal="center" vertical="center"/>
    </xf>
    <xf borderId="19" fillId="0" fontId="1" numFmtId="164" xfId="0" applyAlignment="1" applyBorder="1" applyFont="1" applyNumberFormat="1">
      <alignment horizontal="center" vertical="center"/>
    </xf>
    <xf borderId="18" fillId="0" fontId="3" numFmtId="0" xfId="0" applyAlignment="1" applyBorder="1" applyFont="1">
      <alignment shrinkToFit="0" vertical="center" wrapText="0"/>
    </xf>
    <xf borderId="2" fillId="2" fontId="3" numFmtId="49" xfId="0" applyAlignment="1" applyBorder="1" applyFont="1" applyNumberFormat="1">
      <alignment horizontal="center" vertical="center"/>
    </xf>
    <xf borderId="2" fillId="2" fontId="4" numFmtId="0" xfId="0" applyAlignment="1" applyBorder="1" applyFont="1">
      <alignment horizontal="center" vertical="center"/>
    </xf>
    <xf borderId="15" fillId="2" fontId="3" numFmtId="49" xfId="0" applyAlignment="1" applyBorder="1" applyFont="1" applyNumberFormat="1">
      <alignment horizontal="center" vertical="center"/>
    </xf>
    <xf borderId="15" fillId="2" fontId="4" numFmtId="0" xfId="0" applyAlignment="1" applyBorder="1" applyFont="1">
      <alignment horizontal="center" vertical="center"/>
    </xf>
    <xf borderId="15" fillId="2" fontId="4" numFmtId="164" xfId="0" applyAlignment="1" applyBorder="1" applyFont="1" applyNumberFormat="1">
      <alignment horizontal="center" vertical="center"/>
    </xf>
    <xf borderId="15" fillId="2" fontId="1" numFmtId="164" xfId="0" applyAlignment="1" applyBorder="1" applyFont="1" applyNumberFormat="1">
      <alignment horizontal="center" vertical="center"/>
    </xf>
    <xf borderId="22" fillId="2" fontId="4" numFmtId="0" xfId="0" applyAlignment="1" applyBorder="1" applyFont="1">
      <alignment horizontal="left" vertical="center"/>
    </xf>
    <xf borderId="21" fillId="2" fontId="4" numFmtId="0" xfId="0" applyAlignment="1" applyBorder="1" applyFont="1">
      <alignment horizontal="center" vertical="center"/>
    </xf>
    <xf borderId="3" fillId="2" fontId="4" numFmtId="0" xfId="0" applyAlignment="1" applyBorder="1" applyFont="1">
      <alignment horizontal="left" vertical="center"/>
    </xf>
    <xf borderId="2" fillId="2" fontId="1" numFmtId="164" xfId="0" applyAlignment="1" applyBorder="1" applyFont="1" applyNumberFormat="1">
      <alignment horizontal="center" vertical="center"/>
    </xf>
    <xf borderId="11" fillId="2" fontId="4" numFmtId="0" xfId="0" applyAlignment="1" applyBorder="1" applyFont="1">
      <alignment horizontal="center" vertical="center"/>
    </xf>
    <xf borderId="11" fillId="2" fontId="1" numFmtId="164" xfId="0" applyAlignment="1" applyBorder="1" applyFont="1" applyNumberFormat="1">
      <alignment horizontal="center" vertical="center"/>
    </xf>
    <xf borderId="14" fillId="2" fontId="1" numFmtId="0" xfId="0" applyAlignment="1" applyBorder="1" applyFont="1">
      <alignment horizontal="center" vertical="center"/>
    </xf>
    <xf borderId="15" fillId="0" fontId="3" numFmtId="0" xfId="0" applyAlignment="1" applyBorder="1" applyFont="1">
      <alignment shrinkToFit="0" vertical="center" wrapText="1"/>
    </xf>
    <xf borderId="16" fillId="2" fontId="4" numFmtId="0" xfId="0" applyAlignment="1" applyBorder="1" applyFont="1">
      <alignment horizontal="left" readingOrder="0" shrinkToFit="0" vertical="center" wrapText="1"/>
    </xf>
    <xf borderId="14" fillId="2" fontId="4" numFmtId="0" xfId="0" applyAlignment="1" applyBorder="1" applyFont="1">
      <alignment horizontal="left" readingOrder="0" vertical="center"/>
    </xf>
    <xf borderId="15" fillId="2" fontId="4" numFmtId="0" xfId="0" applyAlignment="1" applyBorder="1" applyFont="1">
      <alignment horizontal="left" vertical="center"/>
    </xf>
    <xf borderId="0" fillId="2" fontId="3" numFmtId="164" xfId="0" applyAlignment="1" applyFont="1" applyNumberForma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2" fillId="2" fontId="4" numFmtId="0" xfId="0" applyAlignment="1" applyBorder="1" applyFont="1">
      <alignment horizontal="center" readingOrder="0" shrinkToFit="0" vertical="center" wrapText="1"/>
    </xf>
    <xf borderId="22" fillId="0" fontId="2" numFmtId="0" xfId="0" applyBorder="1" applyFont="1"/>
    <xf borderId="15" fillId="2" fontId="4" numFmtId="0" xfId="0" applyAlignment="1" applyBorder="1" applyFont="1">
      <alignment horizontal="center" readingOrder="0" shrinkToFit="0" vertical="center" wrapText="1"/>
    </xf>
    <xf borderId="22" fillId="3" fontId="1" numFmtId="0" xfId="0" applyAlignment="1" applyBorder="1" applyFont="1">
      <alignment horizontal="center" shrinkToFit="0" vertical="center" wrapText="1"/>
    </xf>
    <xf borderId="21" fillId="2" fontId="1" numFmtId="164" xfId="0" applyAlignment="1" applyBorder="1" applyFont="1" applyNumberFormat="1">
      <alignment horizontal="center" vertical="center"/>
    </xf>
    <xf borderId="13" fillId="0" fontId="3" numFmtId="0" xfId="0" applyAlignment="1" applyBorder="1" applyFont="1">
      <alignment shrinkToFit="0" vertical="center" wrapText="0"/>
    </xf>
    <xf borderId="30" fillId="2" fontId="1" numFmtId="164" xfId="0" applyAlignment="1" applyBorder="1" applyFont="1" applyNumberFormat="1">
      <alignment horizontal="center" vertical="center"/>
    </xf>
    <xf borderId="19" fillId="2" fontId="1" numFmtId="164" xfId="0" applyAlignment="1" applyBorder="1" applyFont="1" applyNumberFormat="1">
      <alignment horizontal="center" vertical="center"/>
    </xf>
    <xf borderId="25" fillId="2" fontId="1" numFmtId="0" xfId="0" applyAlignment="1" applyBorder="1" applyFont="1">
      <alignment horizontal="center" shrinkToFit="0" vertical="center" wrapText="1"/>
    </xf>
    <xf borderId="3" fillId="2" fontId="4" numFmtId="0" xfId="0" applyAlignment="1" applyBorder="1" applyFont="1">
      <alignment horizontal="left" readingOrder="0" vertical="center"/>
    </xf>
    <xf borderId="2" fillId="2" fontId="4" numFmtId="0" xfId="0" applyAlignment="1" applyBorder="1" applyFont="1">
      <alignment horizontal="left" vertical="center"/>
    </xf>
    <xf borderId="31" fillId="0" fontId="3" numFmtId="0" xfId="0" applyAlignment="1" applyBorder="1" applyFont="1">
      <alignment shrinkToFit="0" vertical="center" wrapText="1"/>
    </xf>
    <xf borderId="9" fillId="0" fontId="1" numFmtId="0" xfId="0" applyAlignment="1" applyBorder="1" applyFont="1">
      <alignment horizontal="center" vertical="center"/>
    </xf>
    <xf borderId="9" fillId="2" fontId="5" numFmtId="0" xfId="0" applyAlignment="1" applyBorder="1" applyFont="1">
      <alignment horizontal="center" vertical="center"/>
    </xf>
    <xf borderId="10" fillId="0" fontId="4" numFmtId="0" xfId="0" applyAlignment="1" applyBorder="1" applyFont="1">
      <alignment horizontal="left" vertical="center"/>
    </xf>
    <xf borderId="11" fillId="9" fontId="4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left" shrinkToFit="0" vertical="center" wrapText="0"/>
    </xf>
    <xf borderId="2" fillId="0" fontId="4" numFmtId="0" xfId="0" applyAlignment="1" applyBorder="1" applyFont="1">
      <alignment horizontal="left" vertical="center"/>
    </xf>
    <xf borderId="14" fillId="0" fontId="4" numFmtId="0" xfId="0" applyAlignment="1" applyBorder="1" applyFont="1">
      <alignment horizontal="left" vertical="center"/>
    </xf>
    <xf borderId="17" fillId="3" fontId="1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left" readingOrder="0" vertical="center"/>
    </xf>
    <xf borderId="21" fillId="2" fontId="3" numFmtId="164" xfId="0" applyAlignment="1" applyBorder="1" applyFont="1" applyNumberFormat="1">
      <alignment horizontal="center" vertical="center"/>
    </xf>
    <xf borderId="11" fillId="2" fontId="4" numFmtId="164" xfId="0" applyAlignment="1" applyBorder="1" applyFont="1" applyNumberFormat="1">
      <alignment horizontal="center" readingOrder="0" vertical="center"/>
    </xf>
    <xf borderId="15" fillId="2" fontId="4" numFmtId="164" xfId="0" applyAlignment="1" applyBorder="1" applyFont="1" applyNumberFormat="1">
      <alignment horizontal="center" readingOrder="0" vertical="center"/>
    </xf>
    <xf borderId="16" fillId="2" fontId="3" numFmtId="0" xfId="0" applyAlignment="1" applyBorder="1" applyFont="1">
      <alignment shrinkToFit="0" vertical="center" wrapText="0"/>
    </xf>
    <xf borderId="9" fillId="0" fontId="3" numFmtId="0" xfId="0" applyAlignment="1" applyBorder="1" applyFont="1">
      <alignment shrinkToFit="0" vertical="center" wrapText="0"/>
    </xf>
    <xf borderId="17" fillId="0" fontId="3" numFmtId="0" xfId="0" applyAlignment="1" applyBorder="1" applyFont="1">
      <alignment readingOrder="0" shrinkToFit="0" vertical="center" wrapText="1"/>
    </xf>
    <xf borderId="21" fillId="2" fontId="4" numFmtId="0" xfId="0" applyAlignment="1" applyBorder="1" applyFont="1">
      <alignment horizontal="left" vertical="center"/>
    </xf>
    <xf borderId="21" fillId="2" fontId="4" numFmtId="0" xfId="0" applyAlignment="1" applyBorder="1" applyFont="1">
      <alignment horizontal="left" readingOrder="0" vertical="center"/>
    </xf>
    <xf borderId="32" fillId="2" fontId="4" numFmtId="0" xfId="0" applyAlignment="1" applyBorder="1" applyFont="1">
      <alignment horizontal="center" shrinkToFit="0" vertical="center" wrapText="1"/>
    </xf>
    <xf borderId="33" fillId="2" fontId="4" numFmtId="0" xfId="0" applyAlignment="1" applyBorder="1" applyFont="1">
      <alignment horizontal="center" shrinkToFit="0" vertical="center" wrapText="1"/>
    </xf>
    <xf borderId="11" fillId="2" fontId="4" numFmtId="0" xfId="0" applyAlignment="1" applyBorder="1" applyFont="1">
      <alignment horizontal="left" vertical="center"/>
    </xf>
    <xf borderId="11" fillId="2" fontId="4" numFmtId="0" xfId="0" applyAlignment="1" applyBorder="1" applyFont="1">
      <alignment horizontal="left" readingOrder="0" vertical="center"/>
    </xf>
    <xf borderId="34" fillId="2" fontId="4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left" vertical="center"/>
    </xf>
    <xf borderId="10" fillId="2" fontId="1" numFmtId="0" xfId="0" applyAlignment="1" applyBorder="1" applyFont="1">
      <alignment horizontal="center" vertical="center"/>
    </xf>
    <xf borderId="12" fillId="2" fontId="4" numFmtId="0" xfId="0" applyAlignment="1" applyBorder="1" applyFont="1">
      <alignment horizontal="left" shrinkToFit="0" vertical="center" wrapText="0"/>
    </xf>
    <xf borderId="21" fillId="2" fontId="4" numFmtId="164" xfId="0" applyAlignment="1" applyBorder="1" applyFont="1" applyNumberFormat="1">
      <alignment horizontal="center" readingOrder="0" vertical="center"/>
    </xf>
    <xf borderId="2" fillId="2" fontId="4" numFmtId="164" xfId="0" applyAlignment="1" applyBorder="1" applyFont="1" applyNumberFormat="1">
      <alignment horizontal="center" readingOrder="0" vertical="center"/>
    </xf>
    <xf borderId="13" fillId="2" fontId="1" numFmtId="0" xfId="0" applyAlignment="1" applyBorder="1" applyFont="1">
      <alignment horizontal="left" readingOrder="0" vertical="center"/>
    </xf>
    <xf borderId="26" fillId="2" fontId="4" numFmtId="0" xfId="0" applyAlignment="1" applyBorder="1" applyFont="1">
      <alignment horizontal="left" shrinkToFit="0" vertical="center" wrapText="0"/>
    </xf>
    <xf borderId="11" fillId="2" fontId="3" numFmtId="49" xfId="0" applyAlignment="1" applyBorder="1" applyFont="1" applyNumberFormat="1">
      <alignment horizontal="center" vertical="center"/>
    </xf>
    <xf borderId="15" fillId="2" fontId="1" numFmtId="0" xfId="0" applyAlignment="1" applyBorder="1" applyFont="1">
      <alignment horizontal="center" vertical="center"/>
    </xf>
    <xf borderId="15" fillId="2" fontId="4" numFmtId="0" xfId="0" applyAlignment="1" applyBorder="1" applyFont="1">
      <alignment horizontal="left" shrinkToFit="0" vertical="center" wrapText="0"/>
    </xf>
    <xf borderId="15" fillId="2" fontId="4" numFmtId="0" xfId="0" applyAlignment="1" applyBorder="1" applyFont="1">
      <alignment horizontal="left" readingOrder="0" shrinkToFit="0" vertical="center" wrapText="1"/>
    </xf>
    <xf borderId="28" fillId="2" fontId="4" numFmtId="0" xfId="0" applyAlignment="1" applyBorder="1" applyFont="1">
      <alignment horizontal="left" vertical="center"/>
    </xf>
    <xf borderId="31" fillId="2" fontId="1" numFmtId="0" xfId="0" applyAlignment="1" applyBorder="1" applyFont="1">
      <alignment horizontal="center" vertical="center"/>
    </xf>
    <xf borderId="15" fillId="0" fontId="4" numFmtId="0" xfId="0" applyAlignment="1" applyBorder="1" applyFont="1">
      <alignment horizontal="left" shrinkToFit="0" vertical="center" wrapText="0"/>
    </xf>
    <xf borderId="28" fillId="0" fontId="4" numFmtId="0" xfId="0" applyAlignment="1" applyBorder="1" applyFont="1">
      <alignment horizontal="left" shrinkToFit="0" vertical="center" wrapText="0"/>
    </xf>
    <xf borderId="35" fillId="2" fontId="1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hidden="1" min="1" max="1" width="19.63"/>
    <col customWidth="1" min="2" max="2" width="9.75"/>
    <col customWidth="1" min="3" max="3" width="5.88"/>
    <col customWidth="1" min="4" max="4" width="32.88"/>
    <col customWidth="1" min="5" max="5" width="79.88"/>
    <col customWidth="1" min="6" max="6" width="20.63"/>
    <col customWidth="1" min="7" max="7" width="16.5"/>
    <col customWidth="1" min="8" max="8" width="14.75"/>
    <col customWidth="1" min="9" max="9" width="14.38"/>
    <col customWidth="1" min="10" max="10" width="16.13"/>
    <col customWidth="1" min="11" max="11" width="15.0"/>
    <col customWidth="1" min="12" max="12" width="14.25"/>
    <col customWidth="1" min="13" max="13" width="17.38"/>
    <col customWidth="1" min="14" max="14" width="18.88"/>
    <col customWidth="1" min="15" max="15" width="15.88"/>
    <col customWidth="1" min="16" max="16" width="19.88"/>
    <col customWidth="1" min="17" max="18" width="19.38"/>
    <col customWidth="1" min="19" max="20" width="16.13"/>
    <col customWidth="1" min="21" max="21" width="24.25"/>
    <col customWidth="1" min="22" max="22" width="23.13"/>
    <col customWidth="1" min="23" max="23" width="31.38"/>
  </cols>
  <sheetData>
    <row r="1" ht="53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7" t="s">
        <v>15</v>
      </c>
      <c r="Q1" s="8" t="s">
        <v>16</v>
      </c>
      <c r="R1" s="9" t="s">
        <v>17</v>
      </c>
      <c r="S1" s="10" t="s">
        <v>18</v>
      </c>
      <c r="T1" s="11" t="s">
        <v>19</v>
      </c>
      <c r="U1" s="12" t="s">
        <v>20</v>
      </c>
      <c r="V1" s="10" t="s">
        <v>21</v>
      </c>
      <c r="W1" s="10" t="s">
        <v>22</v>
      </c>
    </row>
    <row r="2" ht="20.25" customHeight="1">
      <c r="A2" s="13" t="s">
        <v>23</v>
      </c>
      <c r="B2" s="14"/>
      <c r="C2" s="14"/>
      <c r="D2" s="14"/>
      <c r="E2" s="14"/>
      <c r="F2" s="14"/>
      <c r="G2" s="15"/>
      <c r="H2" s="16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8"/>
    </row>
    <row r="3" ht="62.25" customHeight="1">
      <c r="A3" s="19" t="s">
        <v>24</v>
      </c>
      <c r="B3" s="19">
        <v>1.0</v>
      </c>
      <c r="C3" s="20"/>
      <c r="D3" s="21" t="s">
        <v>25</v>
      </c>
      <c r="E3" s="22" t="s">
        <v>26</v>
      </c>
      <c r="F3" s="23" t="s">
        <v>27</v>
      </c>
      <c r="G3" s="24" t="s">
        <v>28</v>
      </c>
      <c r="H3" s="25">
        <v>30.0</v>
      </c>
      <c r="I3" s="25">
        <f t="shared" ref="I3:I13" si="1">H3*4</f>
        <v>120</v>
      </c>
      <c r="J3" s="26" t="s">
        <v>29</v>
      </c>
      <c r="K3" s="25">
        <f t="shared" ref="K3:K13" si="2">J3*4</f>
        <v>100</v>
      </c>
      <c r="L3" s="25">
        <v>25.0</v>
      </c>
      <c r="M3" s="25">
        <f t="shared" ref="M3:M13" si="3">L3*4</f>
        <v>100</v>
      </c>
      <c r="N3" s="25">
        <v>30.0</v>
      </c>
      <c r="O3" s="25">
        <f t="shared" ref="O3:O13" si="4">N3*4</f>
        <v>120</v>
      </c>
      <c r="P3" s="27">
        <f t="shared" ref="P3:P13" si="5">H3+J3+L3+N3</f>
        <v>110</v>
      </c>
      <c r="Q3" s="25">
        <f t="shared" ref="Q3:Q13" si="6">P3*4</f>
        <v>440</v>
      </c>
      <c r="R3" s="28">
        <v>1140.0</v>
      </c>
      <c r="S3" s="28">
        <f t="shared" ref="S3:S13" si="7">P3*R3</f>
        <v>125400</v>
      </c>
      <c r="T3" s="29">
        <f t="shared" ref="T3:T13" si="8">R3*Q3</f>
        <v>501600</v>
      </c>
      <c r="U3" s="29">
        <f t="shared" ref="U3:U13" si="9">T3</f>
        <v>501600</v>
      </c>
      <c r="V3" s="30">
        <f t="shared" ref="V3:V13" si="10">U3*0.2</f>
        <v>100320</v>
      </c>
      <c r="W3" s="30">
        <f t="shared" ref="W3:W13" si="11">U3+V3</f>
        <v>601920</v>
      </c>
    </row>
    <row r="4" ht="51.75" customHeight="1">
      <c r="A4" s="31"/>
      <c r="B4" s="31">
        <v>2.0</v>
      </c>
      <c r="C4" s="32"/>
      <c r="D4" s="33" t="s">
        <v>30</v>
      </c>
      <c r="E4" s="34" t="s">
        <v>31</v>
      </c>
      <c r="F4" s="35" t="s">
        <v>27</v>
      </c>
      <c r="G4" s="36" t="s">
        <v>28</v>
      </c>
      <c r="H4" s="37">
        <v>10.0</v>
      </c>
      <c r="I4" s="37">
        <f t="shared" si="1"/>
        <v>40</v>
      </c>
      <c r="J4" s="38" t="s">
        <v>32</v>
      </c>
      <c r="K4" s="37">
        <f t="shared" si="2"/>
        <v>0</v>
      </c>
      <c r="L4" s="37">
        <v>5.0</v>
      </c>
      <c r="M4" s="37">
        <f t="shared" si="3"/>
        <v>20</v>
      </c>
      <c r="N4" s="37">
        <v>5.0</v>
      </c>
      <c r="O4" s="37">
        <f t="shared" si="4"/>
        <v>20</v>
      </c>
      <c r="P4" s="39">
        <f t="shared" si="5"/>
        <v>20</v>
      </c>
      <c r="Q4" s="37">
        <f t="shared" si="6"/>
        <v>80</v>
      </c>
      <c r="R4" s="40">
        <v>1370.0</v>
      </c>
      <c r="S4" s="40">
        <f t="shared" si="7"/>
        <v>27400</v>
      </c>
      <c r="T4" s="41">
        <f t="shared" si="8"/>
        <v>109600</v>
      </c>
      <c r="U4" s="41">
        <f t="shared" si="9"/>
        <v>109600</v>
      </c>
      <c r="V4" s="42">
        <f t="shared" si="10"/>
        <v>21920</v>
      </c>
      <c r="W4" s="42">
        <f t="shared" si="11"/>
        <v>131520</v>
      </c>
    </row>
    <row r="5" ht="48.0" customHeight="1">
      <c r="A5" s="43" t="s">
        <v>33</v>
      </c>
      <c r="B5" s="43">
        <v>3.0</v>
      </c>
      <c r="C5" s="44"/>
      <c r="D5" s="33" t="s">
        <v>34</v>
      </c>
      <c r="E5" s="45" t="s">
        <v>35</v>
      </c>
      <c r="F5" s="46" t="s">
        <v>36</v>
      </c>
      <c r="G5" s="36" t="s">
        <v>37</v>
      </c>
      <c r="H5" s="37">
        <v>60.0</v>
      </c>
      <c r="I5" s="37">
        <f t="shared" si="1"/>
        <v>240</v>
      </c>
      <c r="J5" s="38" t="s">
        <v>32</v>
      </c>
      <c r="K5" s="37">
        <f t="shared" si="2"/>
        <v>0</v>
      </c>
      <c r="L5" s="37">
        <v>5.0</v>
      </c>
      <c r="M5" s="37">
        <f t="shared" si="3"/>
        <v>20</v>
      </c>
      <c r="N5" s="37">
        <v>50.0</v>
      </c>
      <c r="O5" s="37">
        <f t="shared" si="4"/>
        <v>200</v>
      </c>
      <c r="P5" s="39">
        <f t="shared" si="5"/>
        <v>115</v>
      </c>
      <c r="Q5" s="37">
        <f t="shared" si="6"/>
        <v>460</v>
      </c>
      <c r="R5" s="40">
        <v>7.0</v>
      </c>
      <c r="S5" s="40">
        <f t="shared" si="7"/>
        <v>805</v>
      </c>
      <c r="T5" s="41">
        <f t="shared" si="8"/>
        <v>3220</v>
      </c>
      <c r="U5" s="41">
        <f t="shared" si="9"/>
        <v>3220</v>
      </c>
      <c r="V5" s="42">
        <f t="shared" si="10"/>
        <v>644</v>
      </c>
      <c r="W5" s="42">
        <f t="shared" si="11"/>
        <v>3864</v>
      </c>
    </row>
    <row r="6" ht="42.0" customHeight="1">
      <c r="A6" s="31">
        <v>15.0</v>
      </c>
      <c r="B6" s="31">
        <v>4.0</v>
      </c>
      <c r="C6" s="44"/>
      <c r="D6" s="33" t="s">
        <v>38</v>
      </c>
      <c r="E6" s="47" t="s">
        <v>39</v>
      </c>
      <c r="F6" s="35" t="s">
        <v>27</v>
      </c>
      <c r="G6" s="36" t="s">
        <v>28</v>
      </c>
      <c r="H6" s="37">
        <v>7000.0</v>
      </c>
      <c r="I6" s="37">
        <f t="shared" si="1"/>
        <v>28000</v>
      </c>
      <c r="J6" s="38" t="s">
        <v>40</v>
      </c>
      <c r="K6" s="37">
        <f t="shared" si="2"/>
        <v>4000</v>
      </c>
      <c r="L6" s="37">
        <v>3000.0</v>
      </c>
      <c r="M6" s="37">
        <f t="shared" si="3"/>
        <v>12000</v>
      </c>
      <c r="N6" s="37">
        <v>1000.0</v>
      </c>
      <c r="O6" s="37">
        <f t="shared" si="4"/>
        <v>4000</v>
      </c>
      <c r="P6" s="39">
        <f t="shared" si="5"/>
        <v>12000</v>
      </c>
      <c r="Q6" s="37">
        <f t="shared" si="6"/>
        <v>48000</v>
      </c>
      <c r="R6" s="40">
        <v>0.75</v>
      </c>
      <c r="S6" s="40">
        <f t="shared" si="7"/>
        <v>9000</v>
      </c>
      <c r="T6" s="41">
        <f t="shared" si="8"/>
        <v>36000</v>
      </c>
      <c r="U6" s="41">
        <f t="shared" si="9"/>
        <v>36000</v>
      </c>
      <c r="V6" s="42">
        <f t="shared" si="10"/>
        <v>7200</v>
      </c>
      <c r="W6" s="42">
        <f t="shared" si="11"/>
        <v>43200</v>
      </c>
    </row>
    <row r="7" ht="43.5" customHeight="1">
      <c r="A7" s="31">
        <v>16.0</v>
      </c>
      <c r="B7" s="31">
        <v>5.0</v>
      </c>
      <c r="C7" s="44"/>
      <c r="D7" s="33" t="s">
        <v>41</v>
      </c>
      <c r="E7" s="45" t="s">
        <v>42</v>
      </c>
      <c r="F7" s="35" t="s">
        <v>27</v>
      </c>
      <c r="G7" s="36" t="s">
        <v>28</v>
      </c>
      <c r="H7" s="37">
        <v>500.0</v>
      </c>
      <c r="I7" s="37">
        <f t="shared" si="1"/>
        <v>2000</v>
      </c>
      <c r="J7" s="38" t="s">
        <v>32</v>
      </c>
      <c r="K7" s="37">
        <f t="shared" si="2"/>
        <v>0</v>
      </c>
      <c r="L7" s="37">
        <v>100.0</v>
      </c>
      <c r="M7" s="37">
        <f t="shared" si="3"/>
        <v>400</v>
      </c>
      <c r="N7" s="37">
        <v>1500.0</v>
      </c>
      <c r="O7" s="37">
        <f t="shared" si="4"/>
        <v>6000</v>
      </c>
      <c r="P7" s="39">
        <f t="shared" si="5"/>
        <v>2100</v>
      </c>
      <c r="Q7" s="37">
        <f t="shared" si="6"/>
        <v>8400</v>
      </c>
      <c r="R7" s="40">
        <v>1.35</v>
      </c>
      <c r="S7" s="40">
        <f t="shared" si="7"/>
        <v>2835</v>
      </c>
      <c r="T7" s="41">
        <f t="shared" si="8"/>
        <v>11340</v>
      </c>
      <c r="U7" s="41">
        <f t="shared" si="9"/>
        <v>11340</v>
      </c>
      <c r="V7" s="42">
        <f t="shared" si="10"/>
        <v>2268</v>
      </c>
      <c r="W7" s="42">
        <f t="shared" si="11"/>
        <v>13608</v>
      </c>
    </row>
    <row r="8" ht="63.0" customHeight="1">
      <c r="A8" s="31">
        <v>17.0</v>
      </c>
      <c r="B8" s="31">
        <v>6.0</v>
      </c>
      <c r="C8" s="44"/>
      <c r="D8" s="33" t="s">
        <v>43</v>
      </c>
      <c r="E8" s="45" t="s">
        <v>44</v>
      </c>
      <c r="F8" s="35" t="s">
        <v>27</v>
      </c>
      <c r="G8" s="36" t="s">
        <v>28</v>
      </c>
      <c r="H8" s="37">
        <v>100.0</v>
      </c>
      <c r="I8" s="37">
        <f t="shared" si="1"/>
        <v>400</v>
      </c>
      <c r="J8" s="38" t="s">
        <v>45</v>
      </c>
      <c r="K8" s="37">
        <f t="shared" si="2"/>
        <v>40</v>
      </c>
      <c r="L8" s="37">
        <v>80.0</v>
      </c>
      <c r="M8" s="37">
        <f t="shared" si="3"/>
        <v>320</v>
      </c>
      <c r="N8" s="37">
        <v>30.0</v>
      </c>
      <c r="O8" s="37">
        <f t="shared" si="4"/>
        <v>120</v>
      </c>
      <c r="P8" s="39">
        <f t="shared" si="5"/>
        <v>220</v>
      </c>
      <c r="Q8" s="37">
        <f t="shared" si="6"/>
        <v>880</v>
      </c>
      <c r="R8" s="40">
        <v>1000.0</v>
      </c>
      <c r="S8" s="40">
        <f t="shared" si="7"/>
        <v>220000</v>
      </c>
      <c r="T8" s="41">
        <f t="shared" si="8"/>
        <v>880000</v>
      </c>
      <c r="U8" s="41">
        <f t="shared" si="9"/>
        <v>880000</v>
      </c>
      <c r="V8" s="42">
        <f t="shared" si="10"/>
        <v>176000</v>
      </c>
      <c r="W8" s="42">
        <f t="shared" si="11"/>
        <v>1056000</v>
      </c>
    </row>
    <row r="9" ht="45.75" customHeight="1">
      <c r="A9" s="43">
        <v>89.0</v>
      </c>
      <c r="B9" s="43">
        <v>7.0</v>
      </c>
      <c r="C9" s="48"/>
      <c r="D9" s="33" t="s">
        <v>46</v>
      </c>
      <c r="E9" s="49" t="s">
        <v>47</v>
      </c>
      <c r="F9" s="35" t="s">
        <v>27</v>
      </c>
      <c r="G9" s="36" t="s">
        <v>28</v>
      </c>
      <c r="H9" s="37">
        <v>40.0</v>
      </c>
      <c r="I9" s="37">
        <f t="shared" si="1"/>
        <v>160</v>
      </c>
      <c r="J9" s="38" t="s">
        <v>48</v>
      </c>
      <c r="K9" s="37">
        <f t="shared" si="2"/>
        <v>160</v>
      </c>
      <c r="L9" s="37">
        <v>25.0</v>
      </c>
      <c r="M9" s="37">
        <f t="shared" si="3"/>
        <v>100</v>
      </c>
      <c r="N9" s="37">
        <v>100.0</v>
      </c>
      <c r="O9" s="37">
        <f t="shared" si="4"/>
        <v>400</v>
      </c>
      <c r="P9" s="39">
        <f t="shared" si="5"/>
        <v>205</v>
      </c>
      <c r="Q9" s="37">
        <f t="shared" si="6"/>
        <v>820</v>
      </c>
      <c r="R9" s="40">
        <v>22.0</v>
      </c>
      <c r="S9" s="40">
        <f t="shared" si="7"/>
        <v>4510</v>
      </c>
      <c r="T9" s="41">
        <f t="shared" si="8"/>
        <v>18040</v>
      </c>
      <c r="U9" s="41">
        <f t="shared" si="9"/>
        <v>18040</v>
      </c>
      <c r="V9" s="42">
        <f t="shared" si="10"/>
        <v>3608</v>
      </c>
      <c r="W9" s="42">
        <f t="shared" si="11"/>
        <v>21648</v>
      </c>
    </row>
    <row r="10" ht="44.25" customHeight="1">
      <c r="A10" s="43">
        <v>18.0</v>
      </c>
      <c r="B10" s="43">
        <v>8.0</v>
      </c>
      <c r="C10" s="48"/>
      <c r="D10" s="33" t="s">
        <v>49</v>
      </c>
      <c r="E10" s="47" t="s">
        <v>50</v>
      </c>
      <c r="F10" s="35" t="s">
        <v>27</v>
      </c>
      <c r="G10" s="36" t="s">
        <v>28</v>
      </c>
      <c r="H10" s="37">
        <v>100.0</v>
      </c>
      <c r="I10" s="37">
        <f t="shared" si="1"/>
        <v>400</v>
      </c>
      <c r="J10" s="38" t="s">
        <v>32</v>
      </c>
      <c r="K10" s="37">
        <f t="shared" si="2"/>
        <v>0</v>
      </c>
      <c r="L10" s="37">
        <v>200.0</v>
      </c>
      <c r="M10" s="37">
        <f t="shared" si="3"/>
        <v>800</v>
      </c>
      <c r="N10" s="37">
        <v>200.0</v>
      </c>
      <c r="O10" s="37">
        <f t="shared" si="4"/>
        <v>800</v>
      </c>
      <c r="P10" s="39">
        <f t="shared" si="5"/>
        <v>500</v>
      </c>
      <c r="Q10" s="37">
        <f t="shared" si="6"/>
        <v>2000</v>
      </c>
      <c r="R10" s="40">
        <v>0.96</v>
      </c>
      <c r="S10" s="40">
        <f t="shared" si="7"/>
        <v>480</v>
      </c>
      <c r="T10" s="41">
        <f t="shared" si="8"/>
        <v>1920</v>
      </c>
      <c r="U10" s="41">
        <f t="shared" si="9"/>
        <v>1920</v>
      </c>
      <c r="V10" s="42">
        <f t="shared" si="10"/>
        <v>384</v>
      </c>
      <c r="W10" s="42">
        <f t="shared" si="11"/>
        <v>2304</v>
      </c>
    </row>
    <row r="11" ht="45.75" customHeight="1">
      <c r="A11" s="50">
        <v>59.0</v>
      </c>
      <c r="B11" s="43">
        <v>9.0</v>
      </c>
      <c r="C11" s="48"/>
      <c r="D11" s="33" t="s">
        <v>51</v>
      </c>
      <c r="E11" s="45" t="s">
        <v>52</v>
      </c>
      <c r="F11" s="46" t="s">
        <v>36</v>
      </c>
      <c r="G11" s="36" t="s">
        <v>37</v>
      </c>
      <c r="H11" s="37">
        <v>500.0</v>
      </c>
      <c r="I11" s="37">
        <f t="shared" si="1"/>
        <v>2000</v>
      </c>
      <c r="J11" s="38" t="s">
        <v>53</v>
      </c>
      <c r="K11" s="37">
        <f t="shared" si="2"/>
        <v>60</v>
      </c>
      <c r="L11" s="37">
        <v>30.0</v>
      </c>
      <c r="M11" s="37">
        <f t="shared" si="3"/>
        <v>120</v>
      </c>
      <c r="N11" s="37">
        <v>150.0</v>
      </c>
      <c r="O11" s="37">
        <f t="shared" si="4"/>
        <v>600</v>
      </c>
      <c r="P11" s="39">
        <f t="shared" si="5"/>
        <v>695</v>
      </c>
      <c r="Q11" s="37">
        <f t="shared" si="6"/>
        <v>2780</v>
      </c>
      <c r="R11" s="40">
        <v>4.16</v>
      </c>
      <c r="S11" s="40">
        <f t="shared" si="7"/>
        <v>2891.2</v>
      </c>
      <c r="T11" s="41">
        <f t="shared" si="8"/>
        <v>11564.8</v>
      </c>
      <c r="U11" s="41">
        <f t="shared" si="9"/>
        <v>11564.8</v>
      </c>
      <c r="V11" s="42">
        <f t="shared" si="10"/>
        <v>2312.96</v>
      </c>
      <c r="W11" s="42">
        <f t="shared" si="11"/>
        <v>13877.76</v>
      </c>
    </row>
    <row r="12" ht="60.75" customHeight="1">
      <c r="A12" s="50"/>
      <c r="B12" s="43">
        <v>10.0</v>
      </c>
      <c r="C12" s="48"/>
      <c r="D12" s="33" t="s">
        <v>54</v>
      </c>
      <c r="E12" s="47" t="s">
        <v>55</v>
      </c>
      <c r="F12" s="35" t="s">
        <v>27</v>
      </c>
      <c r="G12" s="36" t="s">
        <v>28</v>
      </c>
      <c r="H12" s="37">
        <v>1.0</v>
      </c>
      <c r="I12" s="37">
        <f t="shared" si="1"/>
        <v>4</v>
      </c>
      <c r="J12" s="38" t="s">
        <v>32</v>
      </c>
      <c r="K12" s="37">
        <f t="shared" si="2"/>
        <v>0</v>
      </c>
      <c r="L12" s="37">
        <v>6.0</v>
      </c>
      <c r="M12" s="37">
        <f t="shared" si="3"/>
        <v>24</v>
      </c>
      <c r="N12" s="37">
        <v>2.0</v>
      </c>
      <c r="O12" s="37">
        <f t="shared" si="4"/>
        <v>8</v>
      </c>
      <c r="P12" s="39">
        <f t="shared" si="5"/>
        <v>9</v>
      </c>
      <c r="Q12" s="37">
        <f t="shared" si="6"/>
        <v>36</v>
      </c>
      <c r="R12" s="40">
        <v>870.0</v>
      </c>
      <c r="S12" s="40">
        <f t="shared" si="7"/>
        <v>7830</v>
      </c>
      <c r="T12" s="41">
        <f t="shared" si="8"/>
        <v>31320</v>
      </c>
      <c r="U12" s="41">
        <f t="shared" si="9"/>
        <v>31320</v>
      </c>
      <c r="V12" s="42">
        <f t="shared" si="10"/>
        <v>6264</v>
      </c>
      <c r="W12" s="42">
        <f t="shared" si="11"/>
        <v>37584</v>
      </c>
    </row>
    <row r="13" ht="55.5" customHeight="1">
      <c r="A13" s="50"/>
      <c r="B13" s="43">
        <v>11.0</v>
      </c>
      <c r="C13" s="48"/>
      <c r="D13" s="33" t="s">
        <v>56</v>
      </c>
      <c r="E13" s="34" t="s">
        <v>57</v>
      </c>
      <c r="F13" s="35" t="s">
        <v>27</v>
      </c>
      <c r="G13" s="36" t="s">
        <v>28</v>
      </c>
      <c r="H13" s="37">
        <v>5.0</v>
      </c>
      <c r="I13" s="37">
        <f t="shared" si="1"/>
        <v>20</v>
      </c>
      <c r="J13" s="38" t="s">
        <v>58</v>
      </c>
      <c r="K13" s="37">
        <f t="shared" si="2"/>
        <v>16</v>
      </c>
      <c r="L13" s="37">
        <v>12.0</v>
      </c>
      <c r="M13" s="37">
        <f t="shared" si="3"/>
        <v>48</v>
      </c>
      <c r="N13" s="37">
        <v>2.0</v>
      </c>
      <c r="O13" s="37">
        <f t="shared" si="4"/>
        <v>8</v>
      </c>
      <c r="P13" s="39">
        <f t="shared" si="5"/>
        <v>23</v>
      </c>
      <c r="Q13" s="37">
        <f t="shared" si="6"/>
        <v>92</v>
      </c>
      <c r="R13" s="40">
        <v>860.0</v>
      </c>
      <c r="S13" s="40">
        <f t="shared" si="7"/>
        <v>19780</v>
      </c>
      <c r="T13" s="41">
        <f t="shared" si="8"/>
        <v>79120</v>
      </c>
      <c r="U13" s="41">
        <f t="shared" si="9"/>
        <v>79120</v>
      </c>
      <c r="V13" s="42">
        <f t="shared" si="10"/>
        <v>15824</v>
      </c>
      <c r="W13" s="42">
        <f t="shared" si="11"/>
        <v>94944</v>
      </c>
    </row>
    <row r="14" ht="43.5" customHeight="1">
      <c r="A14" s="51" t="s">
        <v>59</v>
      </c>
      <c r="G14" s="52"/>
      <c r="H14" s="53"/>
      <c r="I14" s="53"/>
      <c r="J14" s="54"/>
      <c r="K14" s="53"/>
      <c r="L14" s="53"/>
      <c r="M14" s="53"/>
      <c r="N14" s="53"/>
      <c r="O14" s="53"/>
      <c r="P14" s="53"/>
      <c r="Q14" s="53"/>
      <c r="R14" s="53"/>
      <c r="S14" s="55"/>
      <c r="T14" s="55"/>
      <c r="U14" s="56"/>
      <c r="V14" s="56"/>
      <c r="W14" s="56"/>
    </row>
    <row r="15" ht="43.5" customHeight="1">
      <c r="A15" s="57" t="s">
        <v>60</v>
      </c>
      <c r="B15" s="57">
        <v>12.0</v>
      </c>
      <c r="C15" s="58" t="s">
        <v>61</v>
      </c>
      <c r="D15" s="59" t="s">
        <v>62</v>
      </c>
      <c r="E15" s="60" t="s">
        <v>63</v>
      </c>
      <c r="F15" s="61" t="s">
        <v>27</v>
      </c>
      <c r="G15" s="62" t="s">
        <v>28</v>
      </c>
      <c r="H15" s="63">
        <v>5.0</v>
      </c>
      <c r="I15" s="63">
        <f t="shared" ref="I15:I17" si="12">H15*4</f>
        <v>20</v>
      </c>
      <c r="J15" s="64" t="s">
        <v>64</v>
      </c>
      <c r="K15" s="63">
        <f t="shared" ref="K15:K17" si="13">J15*4</f>
        <v>8</v>
      </c>
      <c r="L15" s="63">
        <v>15.0</v>
      </c>
      <c r="M15" s="63">
        <f t="shared" ref="M15:M17" si="14">L15*4</f>
        <v>60</v>
      </c>
      <c r="N15" s="63">
        <v>0.0</v>
      </c>
      <c r="O15" s="63">
        <f t="shared" ref="O15:O17" si="15">N15*4</f>
        <v>0</v>
      </c>
      <c r="P15" s="65">
        <f t="shared" ref="P15:P17" si="16">H15+J15+L15+N15</f>
        <v>22</v>
      </c>
      <c r="Q15" s="63">
        <f t="shared" ref="Q15:Q27" si="17">P15*4</f>
        <v>88</v>
      </c>
      <c r="R15" s="66">
        <v>107.0</v>
      </c>
      <c r="S15" s="66">
        <f t="shared" ref="S15:S17" si="18">P15*R15</f>
        <v>2354</v>
      </c>
      <c r="T15" s="66">
        <f t="shared" ref="T15:T17" si="19">R15*Q15</f>
        <v>9416</v>
      </c>
      <c r="U15" s="67">
        <f>T15+T16+T17</f>
        <v>44516</v>
      </c>
      <c r="V15" s="67">
        <f>U15*0.2</f>
        <v>8903.2</v>
      </c>
      <c r="W15" s="67">
        <f>V15+U15</f>
        <v>53419.2</v>
      </c>
    </row>
    <row r="16" ht="39.0" customHeight="1">
      <c r="A16" s="68"/>
      <c r="B16" s="68"/>
      <c r="C16" s="69" t="s">
        <v>65</v>
      </c>
      <c r="D16" s="68"/>
      <c r="E16" s="70" t="s">
        <v>66</v>
      </c>
      <c r="F16" s="71" t="s">
        <v>27</v>
      </c>
      <c r="G16" s="68"/>
      <c r="H16" s="72">
        <v>5.0</v>
      </c>
      <c r="I16" s="72">
        <f t="shared" si="12"/>
        <v>20</v>
      </c>
      <c r="J16" s="73" t="s">
        <v>64</v>
      </c>
      <c r="K16" s="72">
        <f t="shared" si="13"/>
        <v>8</v>
      </c>
      <c r="L16" s="72">
        <v>6.0</v>
      </c>
      <c r="M16" s="72">
        <f t="shared" si="14"/>
        <v>24</v>
      </c>
      <c r="N16" s="72">
        <v>0.0</v>
      </c>
      <c r="O16" s="72">
        <f t="shared" si="15"/>
        <v>0</v>
      </c>
      <c r="P16" s="74">
        <f t="shared" si="16"/>
        <v>13</v>
      </c>
      <c r="Q16" s="72">
        <f t="shared" si="17"/>
        <v>52</v>
      </c>
      <c r="R16" s="75">
        <v>83.0</v>
      </c>
      <c r="S16" s="75">
        <f t="shared" si="18"/>
        <v>1079</v>
      </c>
      <c r="T16" s="75">
        <f t="shared" si="19"/>
        <v>4316</v>
      </c>
      <c r="U16" s="76"/>
      <c r="V16" s="76"/>
      <c r="W16" s="76"/>
    </row>
    <row r="17" ht="28.5" customHeight="1">
      <c r="A17" s="77"/>
      <c r="B17" s="77"/>
      <c r="C17" s="78" t="s">
        <v>67</v>
      </c>
      <c r="D17" s="79"/>
      <c r="E17" s="80" t="s">
        <v>68</v>
      </c>
      <c r="F17" s="23" t="s">
        <v>27</v>
      </c>
      <c r="G17" s="77"/>
      <c r="H17" s="25">
        <v>5.0</v>
      </c>
      <c r="I17" s="25">
        <f t="shared" si="12"/>
        <v>20</v>
      </c>
      <c r="J17" s="26" t="s">
        <v>64</v>
      </c>
      <c r="K17" s="25">
        <f t="shared" si="13"/>
        <v>8</v>
      </c>
      <c r="L17" s="25">
        <v>6.0</v>
      </c>
      <c r="M17" s="25">
        <f t="shared" si="14"/>
        <v>24</v>
      </c>
      <c r="N17" s="25">
        <v>0.0</v>
      </c>
      <c r="O17" s="25">
        <f t="shared" si="15"/>
        <v>0</v>
      </c>
      <c r="P17" s="27">
        <f t="shared" si="16"/>
        <v>13</v>
      </c>
      <c r="Q17" s="25">
        <f t="shared" si="17"/>
        <v>52</v>
      </c>
      <c r="R17" s="81">
        <v>592.0</v>
      </c>
      <c r="S17" s="81">
        <f t="shared" si="18"/>
        <v>7696</v>
      </c>
      <c r="T17" s="81">
        <f t="shared" si="19"/>
        <v>30784</v>
      </c>
      <c r="U17" s="82"/>
      <c r="V17" s="82"/>
      <c r="W17" s="82"/>
    </row>
    <row r="18" ht="35.25" customHeight="1">
      <c r="A18" s="83" t="s">
        <v>69</v>
      </c>
      <c r="B18" s="84"/>
      <c r="C18" s="84"/>
      <c r="D18" s="84"/>
      <c r="E18" s="84"/>
      <c r="F18" s="84"/>
      <c r="G18" s="85"/>
      <c r="H18" s="53"/>
      <c r="I18" s="53"/>
      <c r="J18" s="54"/>
      <c r="K18" s="53"/>
      <c r="L18" s="53"/>
      <c r="M18" s="53"/>
      <c r="N18" s="53"/>
      <c r="O18" s="53"/>
      <c r="P18" s="53"/>
      <c r="Q18" s="53">
        <f t="shared" si="17"/>
        <v>0</v>
      </c>
      <c r="R18" s="53"/>
      <c r="S18" s="55"/>
      <c r="T18" s="55"/>
      <c r="U18" s="56"/>
      <c r="V18" s="56"/>
      <c r="W18" s="56"/>
    </row>
    <row r="19" ht="51.75" customHeight="1">
      <c r="A19" s="86" t="s">
        <v>70</v>
      </c>
      <c r="B19" s="86">
        <v>13.0</v>
      </c>
      <c r="C19" s="87" t="s">
        <v>61</v>
      </c>
      <c r="D19" s="88" t="s">
        <v>71</v>
      </c>
      <c r="E19" s="89" t="s">
        <v>72</v>
      </c>
      <c r="F19" s="90" t="s">
        <v>27</v>
      </c>
      <c r="G19" s="91" t="s">
        <v>28</v>
      </c>
      <c r="H19" s="63">
        <v>5.0</v>
      </c>
      <c r="I19" s="63">
        <f t="shared" ref="I19:I27" si="20">H19*4</f>
        <v>20</v>
      </c>
      <c r="J19" s="64" t="s">
        <v>73</v>
      </c>
      <c r="K19" s="63">
        <f t="shared" ref="K19:K27" si="21">J19*4</f>
        <v>20</v>
      </c>
      <c r="L19" s="63">
        <v>15.0</v>
      </c>
      <c r="M19" s="63">
        <f t="shared" ref="M19:M27" si="22">L19*4</f>
        <v>60</v>
      </c>
      <c r="N19" s="63">
        <v>5.0</v>
      </c>
      <c r="O19" s="63">
        <f t="shared" ref="O19:O27" si="23">N19*4</f>
        <v>20</v>
      </c>
      <c r="P19" s="65">
        <f t="shared" ref="P19:P27" si="24">H19+J19+L19+N19</f>
        <v>30</v>
      </c>
      <c r="Q19" s="92">
        <f t="shared" si="17"/>
        <v>120</v>
      </c>
      <c r="R19" s="66">
        <v>170.0</v>
      </c>
      <c r="S19" s="66">
        <f t="shared" ref="S19:S27" si="25">P19*R19</f>
        <v>5100</v>
      </c>
      <c r="T19" s="66">
        <f t="shared" ref="T19:T27" si="26">R19*Q19</f>
        <v>20400</v>
      </c>
      <c r="U19" s="67">
        <f>T19+T20</f>
        <v>33056</v>
      </c>
      <c r="V19" s="67">
        <f>U19*0.2</f>
        <v>6611.2</v>
      </c>
      <c r="W19" s="67">
        <f>U19+V19</f>
        <v>39667.2</v>
      </c>
    </row>
    <row r="20" ht="51.75" customHeight="1">
      <c r="A20" s="93"/>
      <c r="B20" s="93"/>
      <c r="C20" s="78" t="s">
        <v>65</v>
      </c>
      <c r="D20" s="94"/>
      <c r="E20" s="22" t="s">
        <v>74</v>
      </c>
      <c r="F20" s="23" t="s">
        <v>27</v>
      </c>
      <c r="G20" s="95"/>
      <c r="H20" s="37">
        <v>5.0</v>
      </c>
      <c r="I20" s="37">
        <f t="shared" si="20"/>
        <v>20</v>
      </c>
      <c r="J20" s="38" t="s">
        <v>45</v>
      </c>
      <c r="K20" s="37">
        <f t="shared" si="21"/>
        <v>40</v>
      </c>
      <c r="L20" s="37">
        <v>8.0</v>
      </c>
      <c r="M20" s="37">
        <f t="shared" si="22"/>
        <v>32</v>
      </c>
      <c r="N20" s="37">
        <v>5.0</v>
      </c>
      <c r="O20" s="37">
        <f t="shared" si="23"/>
        <v>20</v>
      </c>
      <c r="P20" s="39">
        <f t="shared" si="24"/>
        <v>28</v>
      </c>
      <c r="Q20" s="96">
        <f t="shared" si="17"/>
        <v>112</v>
      </c>
      <c r="R20" s="81">
        <v>113.0</v>
      </c>
      <c r="S20" s="81">
        <f t="shared" si="25"/>
        <v>3164</v>
      </c>
      <c r="T20" s="81">
        <f t="shared" si="26"/>
        <v>12656</v>
      </c>
      <c r="U20" s="82"/>
      <c r="V20" s="82"/>
      <c r="W20" s="82"/>
    </row>
    <row r="21" ht="39.0" customHeight="1">
      <c r="A21" s="97">
        <v>22.0</v>
      </c>
      <c r="B21" s="97">
        <v>14.0</v>
      </c>
      <c r="C21" s="98" t="s">
        <v>61</v>
      </c>
      <c r="D21" s="99" t="s">
        <v>75</v>
      </c>
      <c r="E21" s="100" t="s">
        <v>76</v>
      </c>
      <c r="F21" s="71" t="s">
        <v>27</v>
      </c>
      <c r="G21" s="101" t="s">
        <v>28</v>
      </c>
      <c r="H21" s="72">
        <v>4.0</v>
      </c>
      <c r="I21" s="72">
        <f t="shared" si="20"/>
        <v>16</v>
      </c>
      <c r="J21" s="73" t="s">
        <v>73</v>
      </c>
      <c r="K21" s="72">
        <f t="shared" si="21"/>
        <v>20</v>
      </c>
      <c r="L21" s="72">
        <v>20.0</v>
      </c>
      <c r="M21" s="72">
        <f t="shared" si="22"/>
        <v>80</v>
      </c>
      <c r="N21" s="72">
        <v>20.0</v>
      </c>
      <c r="O21" s="72">
        <f t="shared" si="23"/>
        <v>80</v>
      </c>
      <c r="P21" s="74">
        <f t="shared" si="24"/>
        <v>49</v>
      </c>
      <c r="Q21" s="72">
        <f t="shared" si="17"/>
        <v>196</v>
      </c>
      <c r="R21" s="75">
        <v>25.0</v>
      </c>
      <c r="S21" s="75">
        <f t="shared" si="25"/>
        <v>1225</v>
      </c>
      <c r="T21" s="75">
        <f t="shared" si="26"/>
        <v>4900</v>
      </c>
      <c r="U21" s="76">
        <f>T21+T22+T23</f>
        <v>17780</v>
      </c>
      <c r="V21" s="76">
        <f>U21*0.2</f>
        <v>3556</v>
      </c>
      <c r="W21" s="76">
        <f>U21+V21</f>
        <v>21336</v>
      </c>
    </row>
    <row r="22" ht="36.0" customHeight="1">
      <c r="A22" s="102"/>
      <c r="B22" s="102"/>
      <c r="C22" s="103" t="s">
        <v>65</v>
      </c>
      <c r="D22" s="102"/>
      <c r="E22" s="104" t="s">
        <v>77</v>
      </c>
      <c r="F22" s="90" t="s">
        <v>27</v>
      </c>
      <c r="G22" s="105"/>
      <c r="H22" s="63">
        <v>10.0</v>
      </c>
      <c r="I22" s="63">
        <f t="shared" si="20"/>
        <v>40</v>
      </c>
      <c r="J22" s="64" t="s">
        <v>73</v>
      </c>
      <c r="K22" s="63">
        <f t="shared" si="21"/>
        <v>20</v>
      </c>
      <c r="L22" s="63">
        <v>20.0</v>
      </c>
      <c r="M22" s="63">
        <f t="shared" si="22"/>
        <v>80</v>
      </c>
      <c r="N22" s="63">
        <v>20.0</v>
      </c>
      <c r="O22" s="63">
        <f t="shared" si="23"/>
        <v>80</v>
      </c>
      <c r="P22" s="65">
        <f t="shared" si="24"/>
        <v>55</v>
      </c>
      <c r="Q22" s="63">
        <f t="shared" si="17"/>
        <v>220</v>
      </c>
      <c r="R22" s="66">
        <v>25.0</v>
      </c>
      <c r="S22" s="66">
        <f t="shared" si="25"/>
        <v>1375</v>
      </c>
      <c r="T22" s="66">
        <f t="shared" si="26"/>
        <v>5500</v>
      </c>
      <c r="U22" s="67"/>
      <c r="V22" s="106"/>
      <c r="W22" s="106"/>
    </row>
    <row r="23" ht="34.5" customHeight="1">
      <c r="A23" s="93"/>
      <c r="B23" s="93"/>
      <c r="C23" s="19" t="s">
        <v>67</v>
      </c>
      <c r="D23" s="107"/>
      <c r="E23" s="108" t="s">
        <v>78</v>
      </c>
      <c r="F23" s="23" t="s">
        <v>27</v>
      </c>
      <c r="G23" s="95"/>
      <c r="H23" s="25">
        <v>500.0</v>
      </c>
      <c r="I23" s="25">
        <f t="shared" si="20"/>
        <v>2000</v>
      </c>
      <c r="J23" s="26" t="s">
        <v>79</v>
      </c>
      <c r="K23" s="25">
        <f t="shared" si="21"/>
        <v>200</v>
      </c>
      <c r="L23" s="25">
        <v>250.0</v>
      </c>
      <c r="M23" s="25">
        <f t="shared" si="22"/>
        <v>1000</v>
      </c>
      <c r="N23" s="25">
        <v>20.0</v>
      </c>
      <c r="O23" s="25">
        <f t="shared" si="23"/>
        <v>80</v>
      </c>
      <c r="P23" s="27">
        <f t="shared" si="24"/>
        <v>820</v>
      </c>
      <c r="Q23" s="25">
        <f t="shared" si="17"/>
        <v>3280</v>
      </c>
      <c r="R23" s="81">
        <v>2.25</v>
      </c>
      <c r="S23" s="81">
        <f t="shared" si="25"/>
        <v>1845</v>
      </c>
      <c r="T23" s="81">
        <f t="shared" si="26"/>
        <v>7380</v>
      </c>
      <c r="U23" s="82"/>
      <c r="V23" s="109"/>
      <c r="W23" s="109"/>
    </row>
    <row r="24" ht="48.75" customHeight="1">
      <c r="A24" s="97" t="s">
        <v>80</v>
      </c>
      <c r="B24" s="97">
        <v>15.0</v>
      </c>
      <c r="C24" s="98" t="s">
        <v>61</v>
      </c>
      <c r="D24" s="88" t="s">
        <v>81</v>
      </c>
      <c r="E24" s="100" t="s">
        <v>82</v>
      </c>
      <c r="F24" s="110" t="s">
        <v>36</v>
      </c>
      <c r="G24" s="101" t="s">
        <v>83</v>
      </c>
      <c r="H24" s="72">
        <v>30.0</v>
      </c>
      <c r="I24" s="72">
        <f t="shared" si="20"/>
        <v>120</v>
      </c>
      <c r="J24" s="73" t="s">
        <v>84</v>
      </c>
      <c r="K24" s="72">
        <f t="shared" si="21"/>
        <v>80</v>
      </c>
      <c r="L24" s="72">
        <v>40.0</v>
      </c>
      <c r="M24" s="72">
        <f t="shared" si="22"/>
        <v>160</v>
      </c>
      <c r="N24" s="72">
        <v>10.0</v>
      </c>
      <c r="O24" s="72">
        <f t="shared" si="23"/>
        <v>40</v>
      </c>
      <c r="P24" s="74">
        <f t="shared" si="24"/>
        <v>100</v>
      </c>
      <c r="Q24" s="72">
        <f t="shared" si="17"/>
        <v>400</v>
      </c>
      <c r="R24" s="75">
        <v>64.0</v>
      </c>
      <c r="S24" s="75">
        <f t="shared" si="25"/>
        <v>6400</v>
      </c>
      <c r="T24" s="75">
        <f t="shared" si="26"/>
        <v>25600</v>
      </c>
      <c r="U24" s="76">
        <f>T24+T25+T26+T27</f>
        <v>75280</v>
      </c>
      <c r="V24" s="76">
        <f>U24*0.2</f>
        <v>15056</v>
      </c>
      <c r="W24" s="76">
        <f>U24+V24</f>
        <v>90336</v>
      </c>
    </row>
    <row r="25" ht="48.75" customHeight="1">
      <c r="A25" s="102"/>
      <c r="B25" s="102"/>
      <c r="C25" s="103" t="s">
        <v>65</v>
      </c>
      <c r="D25" s="52"/>
      <c r="E25" s="104" t="s">
        <v>85</v>
      </c>
      <c r="F25" s="111" t="s">
        <v>36</v>
      </c>
      <c r="G25" s="105"/>
      <c r="H25" s="63">
        <v>30.0</v>
      </c>
      <c r="I25" s="63">
        <f t="shared" si="20"/>
        <v>120</v>
      </c>
      <c r="J25" s="64" t="s">
        <v>86</v>
      </c>
      <c r="K25" s="63">
        <f t="shared" si="21"/>
        <v>280</v>
      </c>
      <c r="L25" s="63">
        <v>40.0</v>
      </c>
      <c r="M25" s="63">
        <f t="shared" si="22"/>
        <v>160</v>
      </c>
      <c r="N25" s="63">
        <v>10.0</v>
      </c>
      <c r="O25" s="63">
        <f t="shared" si="23"/>
        <v>40</v>
      </c>
      <c r="P25" s="65">
        <f t="shared" si="24"/>
        <v>150</v>
      </c>
      <c r="Q25" s="63">
        <f t="shared" si="17"/>
        <v>600</v>
      </c>
      <c r="R25" s="66">
        <v>26.0</v>
      </c>
      <c r="S25" s="66">
        <f t="shared" si="25"/>
        <v>3900</v>
      </c>
      <c r="T25" s="66">
        <f t="shared" si="26"/>
        <v>15600</v>
      </c>
      <c r="U25" s="67"/>
      <c r="V25" s="106"/>
      <c r="W25" s="106"/>
    </row>
    <row r="26" ht="48.75" customHeight="1">
      <c r="A26" s="102"/>
      <c r="B26" s="102"/>
      <c r="C26" s="103" t="s">
        <v>67</v>
      </c>
      <c r="D26" s="52"/>
      <c r="E26" s="104" t="s">
        <v>87</v>
      </c>
      <c r="F26" s="111" t="s">
        <v>36</v>
      </c>
      <c r="G26" s="105"/>
      <c r="H26" s="63">
        <v>30.0</v>
      </c>
      <c r="I26" s="63">
        <f t="shared" si="20"/>
        <v>120</v>
      </c>
      <c r="J26" s="64" t="s">
        <v>86</v>
      </c>
      <c r="K26" s="63">
        <f t="shared" si="21"/>
        <v>280</v>
      </c>
      <c r="L26" s="63">
        <v>40.0</v>
      </c>
      <c r="M26" s="63">
        <f t="shared" si="22"/>
        <v>160</v>
      </c>
      <c r="N26" s="63">
        <v>40.0</v>
      </c>
      <c r="O26" s="63">
        <f t="shared" si="23"/>
        <v>160</v>
      </c>
      <c r="P26" s="65">
        <f t="shared" si="24"/>
        <v>180</v>
      </c>
      <c r="Q26" s="63">
        <f t="shared" si="17"/>
        <v>720</v>
      </c>
      <c r="R26" s="66">
        <v>26.0</v>
      </c>
      <c r="S26" s="66">
        <f t="shared" si="25"/>
        <v>4680</v>
      </c>
      <c r="T26" s="66">
        <f t="shared" si="26"/>
        <v>18720</v>
      </c>
      <c r="U26" s="67"/>
      <c r="V26" s="106"/>
      <c r="W26" s="106"/>
    </row>
    <row r="27" ht="48.75" customHeight="1">
      <c r="A27" s="93"/>
      <c r="B27" s="93"/>
      <c r="C27" s="19" t="s">
        <v>88</v>
      </c>
      <c r="D27" s="94"/>
      <c r="E27" s="112" t="s">
        <v>89</v>
      </c>
      <c r="F27" s="113" t="s">
        <v>36</v>
      </c>
      <c r="G27" s="95"/>
      <c r="H27" s="25">
        <v>30.0</v>
      </c>
      <c r="I27" s="25">
        <f t="shared" si="20"/>
        <v>120</v>
      </c>
      <c r="J27" s="26" t="s">
        <v>86</v>
      </c>
      <c r="K27" s="25">
        <f t="shared" si="21"/>
        <v>280</v>
      </c>
      <c r="L27" s="25">
        <v>40.0</v>
      </c>
      <c r="M27" s="25">
        <f t="shared" si="22"/>
        <v>160</v>
      </c>
      <c r="N27" s="25">
        <v>20.0</v>
      </c>
      <c r="O27" s="25">
        <f t="shared" si="23"/>
        <v>80</v>
      </c>
      <c r="P27" s="27">
        <f t="shared" si="24"/>
        <v>160</v>
      </c>
      <c r="Q27" s="25">
        <f t="shared" si="17"/>
        <v>640</v>
      </c>
      <c r="R27" s="81">
        <v>24.0</v>
      </c>
      <c r="S27" s="81">
        <f t="shared" si="25"/>
        <v>3840</v>
      </c>
      <c r="T27" s="81">
        <f t="shared" si="26"/>
        <v>15360</v>
      </c>
      <c r="U27" s="82"/>
      <c r="V27" s="109"/>
      <c r="W27" s="109"/>
    </row>
    <row r="28" ht="33.75" customHeight="1">
      <c r="A28" s="114" t="s">
        <v>90</v>
      </c>
      <c r="B28" s="84"/>
      <c r="C28" s="84"/>
      <c r="D28" s="84"/>
      <c r="E28" s="84"/>
      <c r="F28" s="84"/>
      <c r="G28" s="85"/>
      <c r="H28" s="53"/>
      <c r="I28" s="53"/>
      <c r="J28" s="115"/>
      <c r="K28" s="53"/>
      <c r="L28" s="53"/>
      <c r="M28" s="53"/>
      <c r="N28" s="53"/>
      <c r="O28" s="53"/>
      <c r="P28" s="53"/>
      <c r="Q28" s="53"/>
      <c r="R28" s="116"/>
      <c r="S28" s="117"/>
      <c r="T28" s="117"/>
      <c r="U28" s="116"/>
      <c r="V28" s="118"/>
      <c r="W28" s="118"/>
    </row>
    <row r="29" ht="75.75" customHeight="1">
      <c r="A29" s="86">
        <v>24.0</v>
      </c>
      <c r="B29" s="86">
        <v>16.0</v>
      </c>
      <c r="C29" s="103" t="s">
        <v>61</v>
      </c>
      <c r="D29" s="119" t="s">
        <v>91</v>
      </c>
      <c r="E29" s="104" t="s">
        <v>92</v>
      </c>
      <c r="F29" s="111" t="s">
        <v>36</v>
      </c>
      <c r="G29" s="91" t="s">
        <v>93</v>
      </c>
      <c r="H29" s="63">
        <v>20.0</v>
      </c>
      <c r="I29" s="63">
        <f t="shared" ref="I29:I35" si="27">H29*4</f>
        <v>80</v>
      </c>
      <c r="J29" s="120" t="s">
        <v>94</v>
      </c>
      <c r="K29" s="63">
        <f t="shared" ref="K29:K35" si="28">J29*4</f>
        <v>12</v>
      </c>
      <c r="L29" s="121">
        <v>10.0</v>
      </c>
      <c r="M29" s="63">
        <f t="shared" ref="M29:M35" si="29">L29*4</f>
        <v>40</v>
      </c>
      <c r="N29" s="63">
        <v>10.0</v>
      </c>
      <c r="O29" s="63">
        <f t="shared" ref="O29:O35" si="30">N29*4</f>
        <v>40</v>
      </c>
      <c r="P29" s="65">
        <f t="shared" ref="P29:P35" si="31">H29+J29+L29+N29</f>
        <v>43</v>
      </c>
      <c r="Q29" s="63">
        <f t="shared" ref="Q29:Q35" si="32">P29*4</f>
        <v>172</v>
      </c>
      <c r="R29" s="66">
        <v>130.0</v>
      </c>
      <c r="S29" s="66">
        <f t="shared" ref="S29:S35" si="33">P29*R29</f>
        <v>5590</v>
      </c>
      <c r="T29" s="66">
        <f t="shared" ref="T29:T35" si="34">R29*Q29</f>
        <v>22360</v>
      </c>
      <c r="U29" s="66">
        <f>T29+T30</f>
        <v>48224</v>
      </c>
      <c r="V29" s="66">
        <f>U29*0.2</f>
        <v>9644.8</v>
      </c>
      <c r="W29" s="66">
        <f>U29+V29</f>
        <v>57868.8</v>
      </c>
    </row>
    <row r="30" ht="75.0" customHeight="1">
      <c r="A30" s="93"/>
      <c r="B30" s="93"/>
      <c r="C30" s="19" t="s">
        <v>65</v>
      </c>
      <c r="D30" s="85"/>
      <c r="E30" s="112" t="s">
        <v>95</v>
      </c>
      <c r="F30" s="113" t="s">
        <v>36</v>
      </c>
      <c r="G30" s="95"/>
      <c r="H30" s="37">
        <v>20.0</v>
      </c>
      <c r="I30" s="37">
        <f t="shared" si="27"/>
        <v>80</v>
      </c>
      <c r="J30" s="122" t="s">
        <v>94</v>
      </c>
      <c r="K30" s="37">
        <f t="shared" si="28"/>
        <v>12</v>
      </c>
      <c r="L30" s="123">
        <v>10.0</v>
      </c>
      <c r="M30" s="37">
        <f t="shared" si="29"/>
        <v>40</v>
      </c>
      <c r="N30" s="37">
        <v>20.0</v>
      </c>
      <c r="O30" s="37">
        <f t="shared" si="30"/>
        <v>80</v>
      </c>
      <c r="P30" s="39">
        <f t="shared" si="31"/>
        <v>53</v>
      </c>
      <c r="Q30" s="37">
        <f t="shared" si="32"/>
        <v>212</v>
      </c>
      <c r="R30" s="124">
        <v>122.0</v>
      </c>
      <c r="S30" s="124">
        <f t="shared" si="33"/>
        <v>6466</v>
      </c>
      <c r="T30" s="124">
        <f t="shared" si="34"/>
        <v>25864</v>
      </c>
      <c r="U30" s="124"/>
      <c r="V30" s="125"/>
      <c r="W30" s="124"/>
    </row>
    <row r="31" ht="34.5" customHeight="1">
      <c r="A31" s="97" t="s">
        <v>96</v>
      </c>
      <c r="B31" s="97">
        <v>17.0</v>
      </c>
      <c r="C31" s="98" t="s">
        <v>61</v>
      </c>
      <c r="D31" s="119" t="s">
        <v>97</v>
      </c>
      <c r="E31" s="100" t="s">
        <v>98</v>
      </c>
      <c r="F31" s="110" t="s">
        <v>36</v>
      </c>
      <c r="G31" s="126" t="s">
        <v>99</v>
      </c>
      <c r="H31" s="72">
        <v>15.0</v>
      </c>
      <c r="I31" s="72">
        <f t="shared" si="27"/>
        <v>60</v>
      </c>
      <c r="J31" s="73" t="s">
        <v>32</v>
      </c>
      <c r="K31" s="72">
        <f t="shared" si="28"/>
        <v>0</v>
      </c>
      <c r="L31" s="127">
        <v>10.0</v>
      </c>
      <c r="M31" s="72">
        <f t="shared" si="29"/>
        <v>40</v>
      </c>
      <c r="N31" s="72">
        <v>10.0</v>
      </c>
      <c r="O31" s="72">
        <f t="shared" si="30"/>
        <v>40</v>
      </c>
      <c r="P31" s="74">
        <f t="shared" si="31"/>
        <v>35</v>
      </c>
      <c r="Q31" s="72">
        <f t="shared" si="32"/>
        <v>140</v>
      </c>
      <c r="R31" s="75">
        <v>21.0</v>
      </c>
      <c r="S31" s="75">
        <f t="shared" si="33"/>
        <v>735</v>
      </c>
      <c r="T31" s="75">
        <f t="shared" si="34"/>
        <v>2940</v>
      </c>
      <c r="U31" s="75">
        <f>T31+T32+T33+T34</f>
        <v>35140</v>
      </c>
      <c r="V31" s="75">
        <f>U31*0.2</f>
        <v>7028</v>
      </c>
      <c r="W31" s="75">
        <f>U31+V31</f>
        <v>42168</v>
      </c>
    </row>
    <row r="32" ht="34.5" customHeight="1">
      <c r="A32" s="102"/>
      <c r="B32" s="102"/>
      <c r="C32" s="103" t="s">
        <v>65</v>
      </c>
      <c r="D32" s="52"/>
      <c r="E32" s="104" t="s">
        <v>100</v>
      </c>
      <c r="F32" s="111" t="s">
        <v>36</v>
      </c>
      <c r="G32" s="128" t="s">
        <v>99</v>
      </c>
      <c r="H32" s="63">
        <v>15.0</v>
      </c>
      <c r="I32" s="63">
        <f t="shared" si="27"/>
        <v>60</v>
      </c>
      <c r="J32" s="64" t="s">
        <v>32</v>
      </c>
      <c r="K32" s="63">
        <f t="shared" si="28"/>
        <v>0</v>
      </c>
      <c r="L32" s="121">
        <v>10.0</v>
      </c>
      <c r="M32" s="63">
        <f t="shared" si="29"/>
        <v>40</v>
      </c>
      <c r="N32" s="63">
        <v>10.0</v>
      </c>
      <c r="O32" s="63">
        <f t="shared" si="30"/>
        <v>40</v>
      </c>
      <c r="P32" s="65">
        <f t="shared" si="31"/>
        <v>35</v>
      </c>
      <c r="Q32" s="63">
        <f t="shared" si="32"/>
        <v>140</v>
      </c>
      <c r="R32" s="66">
        <v>21.0</v>
      </c>
      <c r="S32" s="66">
        <f t="shared" si="33"/>
        <v>735</v>
      </c>
      <c r="T32" s="66">
        <f t="shared" si="34"/>
        <v>2940</v>
      </c>
      <c r="U32" s="66"/>
      <c r="V32" s="66"/>
      <c r="W32" s="129"/>
    </row>
    <row r="33" ht="26.25" customHeight="1">
      <c r="A33" s="102"/>
      <c r="B33" s="102"/>
      <c r="C33" s="103" t="s">
        <v>67</v>
      </c>
      <c r="D33" s="52"/>
      <c r="E33" s="104" t="s">
        <v>101</v>
      </c>
      <c r="F33" s="111" t="s">
        <v>36</v>
      </c>
      <c r="G33" s="128" t="s">
        <v>99</v>
      </c>
      <c r="H33" s="63">
        <v>15.0</v>
      </c>
      <c r="I33" s="63">
        <f t="shared" si="27"/>
        <v>60</v>
      </c>
      <c r="J33" s="64" t="s">
        <v>32</v>
      </c>
      <c r="K33" s="63">
        <f t="shared" si="28"/>
        <v>0</v>
      </c>
      <c r="L33" s="121">
        <v>10.0</v>
      </c>
      <c r="M33" s="63">
        <f t="shared" si="29"/>
        <v>40</v>
      </c>
      <c r="N33" s="63">
        <v>10.0</v>
      </c>
      <c r="O33" s="63">
        <f t="shared" si="30"/>
        <v>40</v>
      </c>
      <c r="P33" s="65">
        <f t="shared" si="31"/>
        <v>35</v>
      </c>
      <c r="Q33" s="63">
        <f t="shared" si="32"/>
        <v>140</v>
      </c>
      <c r="R33" s="66">
        <v>25.0</v>
      </c>
      <c r="S33" s="66">
        <f t="shared" si="33"/>
        <v>875</v>
      </c>
      <c r="T33" s="66">
        <f t="shared" si="34"/>
        <v>3500</v>
      </c>
      <c r="U33" s="66"/>
      <c r="V33" s="66"/>
      <c r="W33" s="129"/>
    </row>
    <row r="34" ht="30.75" customHeight="1">
      <c r="A34" s="93"/>
      <c r="B34" s="107"/>
      <c r="C34" s="19" t="s">
        <v>88</v>
      </c>
      <c r="D34" s="85"/>
      <c r="E34" s="112" t="s">
        <v>102</v>
      </c>
      <c r="F34" s="113" t="s">
        <v>36</v>
      </c>
      <c r="G34" s="24" t="s">
        <v>99</v>
      </c>
      <c r="H34" s="25">
        <v>15.0</v>
      </c>
      <c r="I34" s="25">
        <f t="shared" si="27"/>
        <v>60</v>
      </c>
      <c r="J34" s="26" t="s">
        <v>73</v>
      </c>
      <c r="K34" s="25">
        <f t="shared" si="28"/>
        <v>20</v>
      </c>
      <c r="L34" s="130">
        <v>10.0</v>
      </c>
      <c r="M34" s="25">
        <f t="shared" si="29"/>
        <v>40</v>
      </c>
      <c r="N34" s="25">
        <v>10.0</v>
      </c>
      <c r="O34" s="25">
        <f t="shared" si="30"/>
        <v>40</v>
      </c>
      <c r="P34" s="27">
        <f t="shared" si="31"/>
        <v>40</v>
      </c>
      <c r="Q34" s="25">
        <f t="shared" si="32"/>
        <v>160</v>
      </c>
      <c r="R34" s="81">
        <v>161.0</v>
      </c>
      <c r="S34" s="81">
        <f t="shared" si="33"/>
        <v>6440</v>
      </c>
      <c r="T34" s="81">
        <f t="shared" si="34"/>
        <v>25760</v>
      </c>
      <c r="U34" s="81"/>
      <c r="V34" s="81"/>
      <c r="W34" s="131"/>
    </row>
    <row r="35" ht="87.75" customHeight="1">
      <c r="A35" s="31">
        <v>32.0</v>
      </c>
      <c r="B35" s="31">
        <v>18.0</v>
      </c>
      <c r="C35" s="132"/>
      <c r="D35" s="133" t="s">
        <v>103</v>
      </c>
      <c r="E35" s="134" t="s">
        <v>104</v>
      </c>
      <c r="F35" s="135" t="s">
        <v>27</v>
      </c>
      <c r="G35" s="136" t="s">
        <v>28</v>
      </c>
      <c r="H35" s="37">
        <v>120.0</v>
      </c>
      <c r="I35" s="37">
        <f t="shared" si="27"/>
        <v>480</v>
      </c>
      <c r="J35" s="122" t="s">
        <v>105</v>
      </c>
      <c r="K35" s="37">
        <f t="shared" si="28"/>
        <v>96</v>
      </c>
      <c r="L35" s="123">
        <v>20.0</v>
      </c>
      <c r="M35" s="37">
        <f t="shared" si="29"/>
        <v>80</v>
      </c>
      <c r="N35" s="37">
        <v>36.0</v>
      </c>
      <c r="O35" s="37">
        <f t="shared" si="30"/>
        <v>144</v>
      </c>
      <c r="P35" s="39">
        <f t="shared" si="31"/>
        <v>200</v>
      </c>
      <c r="Q35" s="37">
        <f t="shared" si="32"/>
        <v>800</v>
      </c>
      <c r="R35" s="124">
        <v>57.0</v>
      </c>
      <c r="S35" s="124">
        <f t="shared" si="33"/>
        <v>11400</v>
      </c>
      <c r="T35" s="124">
        <f t="shared" si="34"/>
        <v>45600</v>
      </c>
      <c r="U35" s="124">
        <f>T35</f>
        <v>45600</v>
      </c>
      <c r="V35" s="124">
        <f>U35*0.2</f>
        <v>9120</v>
      </c>
      <c r="W35" s="124">
        <f>U35+V35</f>
        <v>54720</v>
      </c>
    </row>
    <row r="36" ht="24.0" customHeight="1">
      <c r="A36" s="83" t="s">
        <v>106</v>
      </c>
      <c r="B36" s="84"/>
      <c r="C36" s="84"/>
      <c r="D36" s="84"/>
      <c r="E36" s="84"/>
      <c r="F36" s="84"/>
      <c r="G36" s="85"/>
      <c r="H36" s="53"/>
      <c r="I36" s="53"/>
      <c r="J36" s="137"/>
      <c r="K36" s="53"/>
      <c r="L36" s="53"/>
      <c r="M36" s="53"/>
      <c r="N36" s="53"/>
      <c r="O36" s="53"/>
      <c r="P36" s="53"/>
      <c r="Q36" s="53"/>
      <c r="R36" s="55"/>
      <c r="S36" s="55"/>
      <c r="T36" s="55"/>
      <c r="U36" s="55"/>
      <c r="V36" s="138"/>
      <c r="W36" s="55"/>
    </row>
    <row r="37" ht="48.75" customHeight="1">
      <c r="A37" s="86" t="s">
        <v>107</v>
      </c>
      <c r="B37" s="86">
        <v>19.0</v>
      </c>
      <c r="C37" s="103" t="s">
        <v>61</v>
      </c>
      <c r="D37" s="88" t="s">
        <v>108</v>
      </c>
      <c r="E37" s="104" t="s">
        <v>109</v>
      </c>
      <c r="F37" s="90" t="s">
        <v>27</v>
      </c>
      <c r="G37" s="91" t="s">
        <v>28</v>
      </c>
      <c r="H37" s="63">
        <v>20.0</v>
      </c>
      <c r="I37" s="63">
        <f t="shared" ref="I37:I39" si="35">H37*4</f>
        <v>80</v>
      </c>
      <c r="J37" s="64">
        <v>0.0</v>
      </c>
      <c r="K37" s="63">
        <f t="shared" ref="K37:K39" si="36">J37*4</f>
        <v>0</v>
      </c>
      <c r="L37" s="63">
        <v>25.0</v>
      </c>
      <c r="M37" s="63">
        <f t="shared" ref="M37:M39" si="37">L37*4</f>
        <v>100</v>
      </c>
      <c r="N37" s="139">
        <v>0.0</v>
      </c>
      <c r="O37" s="63">
        <f t="shared" ref="O37:O39" si="38">N37*4</f>
        <v>0</v>
      </c>
      <c r="P37" s="65">
        <f t="shared" ref="P37:P39" si="39">H37+J37+L37+N37</f>
        <v>45</v>
      </c>
      <c r="Q37" s="63">
        <f t="shared" ref="Q37:Q39" si="40">P37*4</f>
        <v>180</v>
      </c>
      <c r="R37" s="66">
        <v>250.0</v>
      </c>
      <c r="S37" s="66">
        <f t="shared" ref="S37:S39" si="41">P37*R37</f>
        <v>11250</v>
      </c>
      <c r="T37" s="66">
        <f t="shared" ref="T37:T39" si="42">R37*Q37</f>
        <v>45000</v>
      </c>
      <c r="U37" s="66">
        <f>T37+T38+T39</f>
        <v>101520</v>
      </c>
      <c r="V37" s="66">
        <f>U37*0.2</f>
        <v>20304</v>
      </c>
      <c r="W37" s="66">
        <f>U37+V37</f>
        <v>121824</v>
      </c>
    </row>
    <row r="38" ht="61.5" customHeight="1">
      <c r="A38" s="102"/>
      <c r="B38" s="102"/>
      <c r="C38" s="103" t="s">
        <v>65</v>
      </c>
      <c r="D38" s="52"/>
      <c r="E38" s="104" t="s">
        <v>110</v>
      </c>
      <c r="F38" s="90" t="s">
        <v>27</v>
      </c>
      <c r="G38" s="105"/>
      <c r="H38" s="63">
        <v>20.0</v>
      </c>
      <c r="I38" s="63">
        <f t="shared" si="35"/>
        <v>80</v>
      </c>
      <c r="J38" s="64">
        <v>0.0</v>
      </c>
      <c r="K38" s="63">
        <f t="shared" si="36"/>
        <v>0</v>
      </c>
      <c r="L38" s="63">
        <v>25.0</v>
      </c>
      <c r="M38" s="63">
        <f t="shared" si="37"/>
        <v>100</v>
      </c>
      <c r="N38" s="139">
        <v>0.0</v>
      </c>
      <c r="O38" s="63">
        <f t="shared" si="38"/>
        <v>0</v>
      </c>
      <c r="P38" s="65">
        <f t="shared" si="39"/>
        <v>45</v>
      </c>
      <c r="Q38" s="63">
        <f t="shared" si="40"/>
        <v>180</v>
      </c>
      <c r="R38" s="66">
        <v>290.0</v>
      </c>
      <c r="S38" s="66">
        <f t="shared" si="41"/>
        <v>13050</v>
      </c>
      <c r="T38" s="66">
        <f t="shared" si="42"/>
        <v>52200</v>
      </c>
      <c r="U38" s="66"/>
      <c r="V38" s="129"/>
      <c r="W38" s="129"/>
    </row>
    <row r="39" ht="48.75" customHeight="1">
      <c r="A39" s="93"/>
      <c r="B39" s="93"/>
      <c r="C39" s="19" t="s">
        <v>67</v>
      </c>
      <c r="D39" s="85"/>
      <c r="E39" s="113" t="s">
        <v>111</v>
      </c>
      <c r="F39" s="23" t="s">
        <v>27</v>
      </c>
      <c r="G39" s="140"/>
      <c r="H39" s="37">
        <v>2.0</v>
      </c>
      <c r="I39" s="37">
        <f t="shared" si="35"/>
        <v>8</v>
      </c>
      <c r="J39" s="38">
        <v>0.0</v>
      </c>
      <c r="K39" s="37">
        <f t="shared" si="36"/>
        <v>0</v>
      </c>
      <c r="L39" s="37">
        <v>25.0</v>
      </c>
      <c r="M39" s="37">
        <f t="shared" si="37"/>
        <v>100</v>
      </c>
      <c r="N39" s="141">
        <v>0.0</v>
      </c>
      <c r="O39" s="37">
        <f t="shared" si="38"/>
        <v>0</v>
      </c>
      <c r="P39" s="39">
        <f t="shared" si="39"/>
        <v>27</v>
      </c>
      <c r="Q39" s="37">
        <f t="shared" si="40"/>
        <v>108</v>
      </c>
      <c r="R39" s="124">
        <v>40.0</v>
      </c>
      <c r="S39" s="124">
        <f t="shared" si="41"/>
        <v>1080</v>
      </c>
      <c r="T39" s="124">
        <f t="shared" si="42"/>
        <v>4320</v>
      </c>
      <c r="U39" s="124"/>
      <c r="V39" s="125"/>
      <c r="W39" s="125"/>
    </row>
    <row r="40" ht="24.0" customHeight="1">
      <c r="A40" s="142" t="s">
        <v>112</v>
      </c>
      <c r="B40" s="84"/>
      <c r="C40" s="84"/>
      <c r="D40" s="84"/>
      <c r="E40" s="84"/>
      <c r="F40" s="84"/>
      <c r="G40" s="85"/>
      <c r="H40" s="53"/>
      <c r="I40" s="53"/>
      <c r="J40" s="137"/>
      <c r="K40" s="53"/>
      <c r="L40" s="53"/>
      <c r="M40" s="53"/>
      <c r="N40" s="53"/>
      <c r="O40" s="53"/>
      <c r="P40" s="53"/>
      <c r="Q40" s="53"/>
      <c r="R40" s="55"/>
      <c r="S40" s="55"/>
      <c r="T40" s="55"/>
      <c r="U40" s="55"/>
      <c r="V40" s="138"/>
      <c r="W40" s="138"/>
    </row>
    <row r="41" ht="60.75" customHeight="1">
      <c r="A41" s="86">
        <v>34.0</v>
      </c>
      <c r="B41" s="86">
        <v>20.0</v>
      </c>
      <c r="C41" s="103" t="s">
        <v>61</v>
      </c>
      <c r="D41" s="88" t="s">
        <v>113</v>
      </c>
      <c r="E41" s="104" t="s">
        <v>114</v>
      </c>
      <c r="F41" s="111" t="s">
        <v>36</v>
      </c>
      <c r="G41" s="91" t="s">
        <v>115</v>
      </c>
      <c r="H41" s="63">
        <v>1.0</v>
      </c>
      <c r="I41" s="63">
        <f t="shared" ref="I41:I45" si="43">H41*4</f>
        <v>4</v>
      </c>
      <c r="J41" s="64" t="s">
        <v>45</v>
      </c>
      <c r="K41" s="63">
        <f t="shared" ref="K41:K45" si="44">J41*4</f>
        <v>40</v>
      </c>
      <c r="L41" s="63">
        <v>2.0</v>
      </c>
      <c r="M41" s="63">
        <f t="shared" ref="M41:M45" si="45">L41*4</f>
        <v>8</v>
      </c>
      <c r="N41" s="63">
        <v>80.0</v>
      </c>
      <c r="O41" s="63">
        <f t="shared" ref="O41:O45" si="46">N41*4</f>
        <v>320</v>
      </c>
      <c r="P41" s="65">
        <f t="shared" ref="P41:P45" si="47">H41+J41+L41+N41</f>
        <v>93</v>
      </c>
      <c r="Q41" s="63">
        <f t="shared" ref="Q41:Q45" si="48">P41*4</f>
        <v>372</v>
      </c>
      <c r="R41" s="66">
        <v>38.0</v>
      </c>
      <c r="S41" s="66">
        <f t="shared" ref="S41:S45" si="49">P41*R41</f>
        <v>3534</v>
      </c>
      <c r="T41" s="66">
        <f t="shared" ref="T41:T45" si="50">R41*Q41</f>
        <v>14136</v>
      </c>
      <c r="U41" s="66">
        <f>T41+T42+T43</f>
        <v>72544</v>
      </c>
      <c r="V41" s="66">
        <f>U41*0.2</f>
        <v>14508.8</v>
      </c>
      <c r="W41" s="66">
        <f>U41+V41</f>
        <v>87052.8</v>
      </c>
    </row>
    <row r="42" ht="62.25" customHeight="1">
      <c r="A42" s="102"/>
      <c r="B42" s="102"/>
      <c r="C42" s="103" t="s">
        <v>65</v>
      </c>
      <c r="D42" s="52"/>
      <c r="E42" s="104" t="s">
        <v>116</v>
      </c>
      <c r="F42" s="111" t="s">
        <v>36</v>
      </c>
      <c r="G42" s="105"/>
      <c r="H42" s="72">
        <v>20.0</v>
      </c>
      <c r="I42" s="72">
        <f t="shared" si="43"/>
        <v>80</v>
      </c>
      <c r="J42" s="73" t="s">
        <v>84</v>
      </c>
      <c r="K42" s="72">
        <f t="shared" si="44"/>
        <v>80</v>
      </c>
      <c r="L42" s="72">
        <v>200.0</v>
      </c>
      <c r="M42" s="72">
        <f t="shared" si="45"/>
        <v>800</v>
      </c>
      <c r="N42" s="72">
        <v>80.0</v>
      </c>
      <c r="O42" s="72">
        <f t="shared" si="46"/>
        <v>320</v>
      </c>
      <c r="P42" s="74">
        <f t="shared" si="47"/>
        <v>320</v>
      </c>
      <c r="Q42" s="72">
        <f t="shared" si="48"/>
        <v>1280</v>
      </c>
      <c r="R42" s="75">
        <v>36.0</v>
      </c>
      <c r="S42" s="75">
        <f t="shared" si="49"/>
        <v>11520</v>
      </c>
      <c r="T42" s="75">
        <f t="shared" si="50"/>
        <v>46080</v>
      </c>
      <c r="U42" s="75"/>
      <c r="V42" s="143"/>
      <c r="W42" s="143"/>
    </row>
    <row r="43" ht="69.0" customHeight="1">
      <c r="A43" s="93"/>
      <c r="B43" s="93"/>
      <c r="C43" s="19" t="s">
        <v>67</v>
      </c>
      <c r="D43" s="85"/>
      <c r="E43" s="112" t="s">
        <v>117</v>
      </c>
      <c r="F43" s="113" t="s">
        <v>36</v>
      </c>
      <c r="G43" s="95"/>
      <c r="H43" s="25">
        <v>2.0</v>
      </c>
      <c r="I43" s="25">
        <f t="shared" si="43"/>
        <v>8</v>
      </c>
      <c r="J43" s="26" t="s">
        <v>53</v>
      </c>
      <c r="K43" s="25">
        <f t="shared" si="44"/>
        <v>60</v>
      </c>
      <c r="L43" s="25">
        <v>10.0</v>
      </c>
      <c r="M43" s="25">
        <f t="shared" si="45"/>
        <v>40</v>
      </c>
      <c r="N43" s="25">
        <v>40.0</v>
      </c>
      <c r="O43" s="25">
        <f t="shared" si="46"/>
        <v>160</v>
      </c>
      <c r="P43" s="27">
        <f t="shared" si="47"/>
        <v>67</v>
      </c>
      <c r="Q43" s="25">
        <f t="shared" si="48"/>
        <v>268</v>
      </c>
      <c r="R43" s="81">
        <v>46.0</v>
      </c>
      <c r="S43" s="81">
        <f t="shared" si="49"/>
        <v>3082</v>
      </c>
      <c r="T43" s="81">
        <f t="shared" si="50"/>
        <v>12328</v>
      </c>
      <c r="U43" s="81"/>
      <c r="V43" s="131"/>
      <c r="W43" s="131"/>
    </row>
    <row r="44" ht="48.75" customHeight="1">
      <c r="A44" s="31" t="s">
        <v>118</v>
      </c>
      <c r="B44" s="31">
        <v>21.0</v>
      </c>
      <c r="C44" s="31"/>
      <c r="D44" s="144" t="s">
        <v>119</v>
      </c>
      <c r="E44" s="45" t="s">
        <v>120</v>
      </c>
      <c r="F44" s="35" t="s">
        <v>27</v>
      </c>
      <c r="G44" s="36" t="s">
        <v>28</v>
      </c>
      <c r="H44" s="37">
        <v>200.0</v>
      </c>
      <c r="I44" s="37">
        <f t="shared" si="43"/>
        <v>800</v>
      </c>
      <c r="J44" s="38" t="s">
        <v>121</v>
      </c>
      <c r="K44" s="37">
        <f t="shared" si="44"/>
        <v>240</v>
      </c>
      <c r="L44" s="37">
        <v>300.0</v>
      </c>
      <c r="M44" s="37">
        <f t="shared" si="45"/>
        <v>1200</v>
      </c>
      <c r="N44" s="37">
        <v>500.0</v>
      </c>
      <c r="O44" s="37">
        <f t="shared" si="46"/>
        <v>2000</v>
      </c>
      <c r="P44" s="39">
        <f t="shared" si="47"/>
        <v>1060</v>
      </c>
      <c r="Q44" s="37">
        <f t="shared" si="48"/>
        <v>4240</v>
      </c>
      <c r="R44" s="124">
        <v>20.0</v>
      </c>
      <c r="S44" s="124">
        <f t="shared" si="49"/>
        <v>21200</v>
      </c>
      <c r="T44" s="124">
        <f t="shared" si="50"/>
        <v>84800</v>
      </c>
      <c r="U44" s="124">
        <f t="shared" ref="U44:U45" si="51">T44</f>
        <v>84800</v>
      </c>
      <c r="V44" s="124">
        <f t="shared" ref="V44:V45" si="52">U44*0.2</f>
        <v>16960</v>
      </c>
      <c r="W44" s="124">
        <f t="shared" ref="W44:W45" si="53">U44+V44</f>
        <v>101760</v>
      </c>
    </row>
    <row r="45" ht="51.75" customHeight="1">
      <c r="A45" s="31">
        <v>37.0</v>
      </c>
      <c r="B45" s="31">
        <v>22.0</v>
      </c>
      <c r="C45" s="31"/>
      <c r="D45" s="144" t="s">
        <v>122</v>
      </c>
      <c r="E45" s="45" t="s">
        <v>123</v>
      </c>
      <c r="F45" s="35" t="s">
        <v>27</v>
      </c>
      <c r="G45" s="36" t="s">
        <v>28</v>
      </c>
      <c r="H45" s="37">
        <v>50.0</v>
      </c>
      <c r="I45" s="37">
        <f t="shared" si="43"/>
        <v>200</v>
      </c>
      <c r="J45" s="38" t="s">
        <v>124</v>
      </c>
      <c r="K45" s="37">
        <f t="shared" si="44"/>
        <v>400</v>
      </c>
      <c r="L45" s="37">
        <v>60.0</v>
      </c>
      <c r="M45" s="37">
        <f t="shared" si="45"/>
        <v>240</v>
      </c>
      <c r="N45" s="37">
        <v>100.0</v>
      </c>
      <c r="O45" s="37">
        <f t="shared" si="46"/>
        <v>400</v>
      </c>
      <c r="P45" s="39">
        <f t="shared" si="47"/>
        <v>310</v>
      </c>
      <c r="Q45" s="37">
        <f t="shared" si="48"/>
        <v>1240</v>
      </c>
      <c r="R45" s="124">
        <v>1.5</v>
      </c>
      <c r="S45" s="124">
        <f t="shared" si="49"/>
        <v>465</v>
      </c>
      <c r="T45" s="124">
        <f t="shared" si="50"/>
        <v>1860</v>
      </c>
      <c r="U45" s="124">
        <f t="shared" si="51"/>
        <v>1860</v>
      </c>
      <c r="V45" s="124">
        <f t="shared" si="52"/>
        <v>372</v>
      </c>
      <c r="W45" s="124">
        <f t="shared" si="53"/>
        <v>2232</v>
      </c>
    </row>
    <row r="46" ht="26.25" customHeight="1">
      <c r="A46" s="83" t="s">
        <v>125</v>
      </c>
      <c r="B46" s="84"/>
      <c r="C46" s="84"/>
      <c r="D46" s="84"/>
      <c r="E46" s="84"/>
      <c r="F46" s="84"/>
      <c r="G46" s="85"/>
      <c r="H46" s="53"/>
      <c r="I46" s="53"/>
      <c r="J46" s="137"/>
      <c r="K46" s="53"/>
      <c r="L46" s="53"/>
      <c r="M46" s="53"/>
      <c r="N46" s="53"/>
      <c r="O46" s="53"/>
      <c r="P46" s="53"/>
      <c r="Q46" s="53"/>
      <c r="R46" s="55"/>
      <c r="S46" s="55"/>
      <c r="T46" s="55"/>
      <c r="U46" s="55"/>
      <c r="V46" s="145"/>
      <c r="W46" s="146"/>
    </row>
    <row r="47" ht="48.75" customHeight="1">
      <c r="A47" s="147" t="s">
        <v>126</v>
      </c>
      <c r="B47" s="147">
        <v>23.0</v>
      </c>
      <c r="C47" s="103" t="s">
        <v>61</v>
      </c>
      <c r="D47" s="119" t="s">
        <v>127</v>
      </c>
      <c r="E47" s="104" t="s">
        <v>128</v>
      </c>
      <c r="F47" s="148" t="s">
        <v>36</v>
      </c>
      <c r="G47" s="149" t="s">
        <v>129</v>
      </c>
      <c r="H47" s="63">
        <v>60.0</v>
      </c>
      <c r="I47" s="63">
        <f t="shared" ref="I47:I54" si="54">H47*4</f>
        <v>240</v>
      </c>
      <c r="J47" s="64" t="s">
        <v>45</v>
      </c>
      <c r="K47" s="63">
        <f t="shared" ref="K47:K54" si="55">J47*4</f>
        <v>40</v>
      </c>
      <c r="L47" s="63">
        <v>100.0</v>
      </c>
      <c r="M47" s="63">
        <f t="shared" ref="M47:M54" si="56">L47*4</f>
        <v>400</v>
      </c>
      <c r="N47" s="63">
        <v>15.0</v>
      </c>
      <c r="O47" s="63">
        <f t="shared" ref="O47:O59" si="57">N47*4</f>
        <v>60</v>
      </c>
      <c r="P47" s="65">
        <f t="shared" ref="P47:P54" si="58">H47+J47+L47+N47</f>
        <v>185</v>
      </c>
      <c r="Q47" s="63">
        <f t="shared" ref="Q47:Q54" si="59">P47*4</f>
        <v>740</v>
      </c>
      <c r="R47" s="66">
        <v>59.0</v>
      </c>
      <c r="S47" s="66">
        <f t="shared" ref="S47:S54" si="60">P47*R47</f>
        <v>10915</v>
      </c>
      <c r="T47" s="66">
        <f t="shared" ref="T47:T54" si="61">R47*Q47</f>
        <v>43660</v>
      </c>
      <c r="U47" s="66">
        <f>T47+T48+T49</f>
        <v>86140</v>
      </c>
      <c r="V47" s="66">
        <f>U47*0.2</f>
        <v>17228</v>
      </c>
      <c r="W47" s="66">
        <f>U47+V47</f>
        <v>103368</v>
      </c>
    </row>
    <row r="48" ht="48.75" customHeight="1">
      <c r="A48" s="93"/>
      <c r="B48" s="102"/>
      <c r="C48" s="103" t="s">
        <v>65</v>
      </c>
      <c r="D48" s="52"/>
      <c r="E48" s="104" t="s">
        <v>130</v>
      </c>
      <c r="F48" s="148" t="s">
        <v>36</v>
      </c>
      <c r="G48" s="149" t="s">
        <v>129</v>
      </c>
      <c r="H48" s="63">
        <v>20.0</v>
      </c>
      <c r="I48" s="63">
        <f t="shared" si="54"/>
        <v>80</v>
      </c>
      <c r="J48" s="64" t="s">
        <v>86</v>
      </c>
      <c r="K48" s="63">
        <f t="shared" si="55"/>
        <v>280</v>
      </c>
      <c r="L48" s="63">
        <v>10.0</v>
      </c>
      <c r="M48" s="63">
        <f t="shared" si="56"/>
        <v>40</v>
      </c>
      <c r="N48" s="63">
        <v>10.0</v>
      </c>
      <c r="O48" s="63">
        <f t="shared" si="57"/>
        <v>40</v>
      </c>
      <c r="P48" s="65">
        <f t="shared" si="58"/>
        <v>110</v>
      </c>
      <c r="Q48" s="63">
        <f t="shared" si="59"/>
        <v>440</v>
      </c>
      <c r="R48" s="66">
        <v>59.0</v>
      </c>
      <c r="S48" s="66">
        <f t="shared" si="60"/>
        <v>6490</v>
      </c>
      <c r="T48" s="66">
        <f t="shared" si="61"/>
        <v>25960</v>
      </c>
      <c r="U48" s="66"/>
      <c r="V48" s="66"/>
      <c r="W48" s="129"/>
    </row>
    <row r="49" ht="48.75" customHeight="1">
      <c r="A49" s="43"/>
      <c r="B49" s="107"/>
      <c r="C49" s="31" t="s">
        <v>67</v>
      </c>
      <c r="D49" s="94"/>
      <c r="E49" s="112" t="s">
        <v>131</v>
      </c>
      <c r="F49" s="113" t="s">
        <v>36</v>
      </c>
      <c r="G49" s="36" t="s">
        <v>129</v>
      </c>
      <c r="H49" s="37">
        <v>20.0</v>
      </c>
      <c r="I49" s="37">
        <f t="shared" si="54"/>
        <v>80</v>
      </c>
      <c r="J49" s="38" t="s">
        <v>45</v>
      </c>
      <c r="K49" s="37">
        <f t="shared" si="55"/>
        <v>40</v>
      </c>
      <c r="L49" s="37">
        <v>10.0</v>
      </c>
      <c r="M49" s="37">
        <f t="shared" si="56"/>
        <v>40</v>
      </c>
      <c r="N49" s="37">
        <v>30.0</v>
      </c>
      <c r="O49" s="37">
        <f t="shared" si="57"/>
        <v>120</v>
      </c>
      <c r="P49" s="39">
        <f t="shared" si="58"/>
        <v>70</v>
      </c>
      <c r="Q49" s="37">
        <f t="shared" si="59"/>
        <v>280</v>
      </c>
      <c r="R49" s="124">
        <v>59.0</v>
      </c>
      <c r="S49" s="124">
        <f t="shared" si="60"/>
        <v>4130</v>
      </c>
      <c r="T49" s="124">
        <f t="shared" si="61"/>
        <v>16520</v>
      </c>
      <c r="U49" s="124"/>
      <c r="V49" s="124"/>
      <c r="W49" s="125"/>
    </row>
    <row r="50" ht="63.75" customHeight="1">
      <c r="A50" s="31" t="s">
        <v>132</v>
      </c>
      <c r="B50" s="31">
        <v>24.0</v>
      </c>
      <c r="C50" s="31"/>
      <c r="D50" s="33" t="s">
        <v>133</v>
      </c>
      <c r="E50" s="45" t="s">
        <v>134</v>
      </c>
      <c r="F50" s="46" t="s">
        <v>36</v>
      </c>
      <c r="G50" s="36" t="s">
        <v>135</v>
      </c>
      <c r="H50" s="37">
        <v>150.0</v>
      </c>
      <c r="I50" s="37">
        <f t="shared" si="54"/>
        <v>600</v>
      </c>
      <c r="J50" s="38" t="s">
        <v>124</v>
      </c>
      <c r="K50" s="37">
        <f t="shared" si="55"/>
        <v>400</v>
      </c>
      <c r="L50" s="37">
        <v>200.0</v>
      </c>
      <c r="M50" s="37">
        <f t="shared" si="56"/>
        <v>800</v>
      </c>
      <c r="N50" s="37">
        <v>100.0</v>
      </c>
      <c r="O50" s="37">
        <f t="shared" si="57"/>
        <v>400</v>
      </c>
      <c r="P50" s="39">
        <f t="shared" si="58"/>
        <v>550</v>
      </c>
      <c r="Q50" s="37">
        <f t="shared" si="59"/>
        <v>2200</v>
      </c>
      <c r="R50" s="124">
        <v>60.0</v>
      </c>
      <c r="S50" s="124">
        <f t="shared" si="60"/>
        <v>33000</v>
      </c>
      <c r="T50" s="124">
        <f t="shared" si="61"/>
        <v>132000</v>
      </c>
      <c r="U50" s="124">
        <f t="shared" ref="U50:U54" si="62">T50</f>
        <v>132000</v>
      </c>
      <c r="V50" s="124">
        <f t="shared" ref="V50:V54" si="63">U50*0.2</f>
        <v>26400</v>
      </c>
      <c r="W50" s="124">
        <f t="shared" ref="W50:W54" si="64">U50+V50</f>
        <v>158400</v>
      </c>
    </row>
    <row r="51" ht="67.5" customHeight="1">
      <c r="A51" s="31" t="s">
        <v>136</v>
      </c>
      <c r="B51" s="31">
        <v>25.0</v>
      </c>
      <c r="C51" s="31"/>
      <c r="D51" s="33" t="s">
        <v>137</v>
      </c>
      <c r="E51" s="45" t="s">
        <v>138</v>
      </c>
      <c r="F51" s="46" t="s">
        <v>36</v>
      </c>
      <c r="G51" s="36" t="s">
        <v>129</v>
      </c>
      <c r="H51" s="37">
        <v>40.0</v>
      </c>
      <c r="I51" s="37">
        <f t="shared" si="54"/>
        <v>160</v>
      </c>
      <c r="J51" s="38" t="s">
        <v>139</v>
      </c>
      <c r="K51" s="37">
        <f t="shared" si="55"/>
        <v>120</v>
      </c>
      <c r="L51" s="37">
        <v>60.0</v>
      </c>
      <c r="M51" s="37">
        <f t="shared" si="56"/>
        <v>240</v>
      </c>
      <c r="N51" s="37">
        <v>10.0</v>
      </c>
      <c r="O51" s="37">
        <f t="shared" si="57"/>
        <v>40</v>
      </c>
      <c r="P51" s="39">
        <f t="shared" si="58"/>
        <v>140</v>
      </c>
      <c r="Q51" s="37">
        <f t="shared" si="59"/>
        <v>560</v>
      </c>
      <c r="R51" s="124">
        <v>268.0</v>
      </c>
      <c r="S51" s="124">
        <f t="shared" si="60"/>
        <v>37520</v>
      </c>
      <c r="T51" s="124">
        <f t="shared" si="61"/>
        <v>150080</v>
      </c>
      <c r="U51" s="124">
        <f t="shared" si="62"/>
        <v>150080</v>
      </c>
      <c r="V51" s="124">
        <f t="shared" si="63"/>
        <v>30016</v>
      </c>
      <c r="W51" s="124">
        <f t="shared" si="64"/>
        <v>180096</v>
      </c>
    </row>
    <row r="52" ht="48.75" customHeight="1">
      <c r="A52" s="31">
        <v>40.0</v>
      </c>
      <c r="B52" s="31">
        <v>26.0</v>
      </c>
      <c r="C52" s="31"/>
      <c r="D52" s="33" t="s">
        <v>140</v>
      </c>
      <c r="E52" s="45" t="s">
        <v>141</v>
      </c>
      <c r="F52" s="46" t="s">
        <v>36</v>
      </c>
      <c r="G52" s="36" t="s">
        <v>135</v>
      </c>
      <c r="H52" s="37">
        <v>10.0</v>
      </c>
      <c r="I52" s="37">
        <f t="shared" si="54"/>
        <v>40</v>
      </c>
      <c r="J52" s="38" t="s">
        <v>73</v>
      </c>
      <c r="K52" s="37">
        <f t="shared" si="55"/>
        <v>20</v>
      </c>
      <c r="L52" s="37">
        <v>10.0</v>
      </c>
      <c r="M52" s="37">
        <f t="shared" si="56"/>
        <v>40</v>
      </c>
      <c r="N52" s="37">
        <v>6.0</v>
      </c>
      <c r="O52" s="37">
        <f t="shared" si="57"/>
        <v>24</v>
      </c>
      <c r="P52" s="39">
        <f t="shared" si="58"/>
        <v>31</v>
      </c>
      <c r="Q52" s="37">
        <f t="shared" si="59"/>
        <v>124</v>
      </c>
      <c r="R52" s="124">
        <v>422.0</v>
      </c>
      <c r="S52" s="124">
        <f t="shared" si="60"/>
        <v>13082</v>
      </c>
      <c r="T52" s="124">
        <f t="shared" si="61"/>
        <v>52328</v>
      </c>
      <c r="U52" s="124">
        <f t="shared" si="62"/>
        <v>52328</v>
      </c>
      <c r="V52" s="124">
        <f t="shared" si="63"/>
        <v>10465.6</v>
      </c>
      <c r="W52" s="124">
        <f t="shared" si="64"/>
        <v>62793.6</v>
      </c>
    </row>
    <row r="53" ht="48.75" customHeight="1">
      <c r="A53" s="31">
        <v>41.0</v>
      </c>
      <c r="B53" s="31">
        <v>27.0</v>
      </c>
      <c r="C53" s="31"/>
      <c r="D53" s="33" t="s">
        <v>142</v>
      </c>
      <c r="E53" s="45" t="s">
        <v>143</v>
      </c>
      <c r="F53" s="35" t="s">
        <v>27</v>
      </c>
      <c r="G53" s="36" t="s">
        <v>28</v>
      </c>
      <c r="H53" s="37">
        <v>15.0</v>
      </c>
      <c r="I53" s="37">
        <f t="shared" si="54"/>
        <v>60</v>
      </c>
      <c r="J53" s="38" t="s">
        <v>32</v>
      </c>
      <c r="K53" s="37">
        <f t="shared" si="55"/>
        <v>0</v>
      </c>
      <c r="L53" s="37">
        <v>30.0</v>
      </c>
      <c r="M53" s="37">
        <f t="shared" si="56"/>
        <v>120</v>
      </c>
      <c r="N53" s="37">
        <v>10.0</v>
      </c>
      <c r="O53" s="37">
        <f t="shared" si="57"/>
        <v>40</v>
      </c>
      <c r="P53" s="39">
        <f t="shared" si="58"/>
        <v>55</v>
      </c>
      <c r="Q53" s="37">
        <f t="shared" si="59"/>
        <v>220</v>
      </c>
      <c r="R53" s="124">
        <v>94.0</v>
      </c>
      <c r="S53" s="124">
        <f t="shared" si="60"/>
        <v>5170</v>
      </c>
      <c r="T53" s="124">
        <f t="shared" si="61"/>
        <v>20680</v>
      </c>
      <c r="U53" s="124">
        <f t="shared" si="62"/>
        <v>20680</v>
      </c>
      <c r="V53" s="124">
        <f t="shared" si="63"/>
        <v>4136</v>
      </c>
      <c r="W53" s="124">
        <f t="shared" si="64"/>
        <v>24816</v>
      </c>
    </row>
    <row r="54" ht="48.75" customHeight="1">
      <c r="A54" s="31">
        <v>42.0</v>
      </c>
      <c r="B54" s="31">
        <v>28.0</v>
      </c>
      <c r="C54" s="31"/>
      <c r="D54" s="150" t="s">
        <v>144</v>
      </c>
      <c r="E54" s="47" t="s">
        <v>145</v>
      </c>
      <c r="F54" s="35" t="s">
        <v>27</v>
      </c>
      <c r="G54" s="36" t="s">
        <v>28</v>
      </c>
      <c r="H54" s="37">
        <v>5.0</v>
      </c>
      <c r="I54" s="37">
        <f t="shared" si="54"/>
        <v>20</v>
      </c>
      <c r="J54" s="38" t="s">
        <v>64</v>
      </c>
      <c r="K54" s="37">
        <f t="shared" si="55"/>
        <v>8</v>
      </c>
      <c r="L54" s="37">
        <v>5.0</v>
      </c>
      <c r="M54" s="37">
        <f t="shared" si="56"/>
        <v>20</v>
      </c>
      <c r="N54" s="37">
        <v>2.0</v>
      </c>
      <c r="O54" s="37">
        <f t="shared" si="57"/>
        <v>8</v>
      </c>
      <c r="P54" s="39">
        <f t="shared" si="58"/>
        <v>14</v>
      </c>
      <c r="Q54" s="37">
        <f t="shared" si="59"/>
        <v>56</v>
      </c>
      <c r="R54" s="124">
        <v>885.0</v>
      </c>
      <c r="S54" s="124">
        <f t="shared" si="60"/>
        <v>12390</v>
      </c>
      <c r="T54" s="124">
        <f t="shared" si="61"/>
        <v>49560</v>
      </c>
      <c r="U54" s="124">
        <f t="shared" si="62"/>
        <v>49560</v>
      </c>
      <c r="V54" s="124">
        <f t="shared" si="63"/>
        <v>9912</v>
      </c>
      <c r="W54" s="124">
        <f t="shared" si="64"/>
        <v>59472</v>
      </c>
    </row>
    <row r="55" ht="29.25" customHeight="1">
      <c r="A55" s="83" t="s">
        <v>146</v>
      </c>
      <c r="B55" s="84"/>
      <c r="C55" s="84"/>
      <c r="D55" s="84"/>
      <c r="E55" s="84"/>
      <c r="F55" s="84"/>
      <c r="G55" s="85"/>
      <c r="H55" s="53"/>
      <c r="I55" s="53"/>
      <c r="J55" s="137"/>
      <c r="K55" s="53"/>
      <c r="L55" s="53"/>
      <c r="M55" s="53"/>
      <c r="N55" s="53"/>
      <c r="O55" s="53">
        <f t="shared" si="57"/>
        <v>0</v>
      </c>
      <c r="P55" s="53"/>
      <c r="Q55" s="53"/>
      <c r="R55" s="55"/>
      <c r="S55" s="55"/>
      <c r="T55" s="55"/>
      <c r="U55" s="55"/>
      <c r="V55" s="138"/>
      <c r="W55" s="138"/>
    </row>
    <row r="56" ht="48.75" customHeight="1">
      <c r="A56" s="151" t="s">
        <v>147</v>
      </c>
      <c r="B56" s="19">
        <v>29.0</v>
      </c>
      <c r="C56" s="152"/>
      <c r="D56" s="150" t="s">
        <v>148</v>
      </c>
      <c r="E56" s="22" t="s">
        <v>149</v>
      </c>
      <c r="F56" s="23" t="s">
        <v>36</v>
      </c>
      <c r="G56" s="153" t="s">
        <v>150</v>
      </c>
      <c r="H56" s="25">
        <v>30.0</v>
      </c>
      <c r="I56" s="25">
        <f>H56*4</f>
        <v>120</v>
      </c>
      <c r="J56" s="26" t="s">
        <v>139</v>
      </c>
      <c r="K56" s="25">
        <f>J56*4</f>
        <v>120</v>
      </c>
      <c r="L56" s="154">
        <v>30.0</v>
      </c>
      <c r="M56" s="25">
        <f>L56*4</f>
        <v>120</v>
      </c>
      <c r="N56" s="25">
        <v>300.0</v>
      </c>
      <c r="O56" s="25">
        <f t="shared" si="57"/>
        <v>1200</v>
      </c>
      <c r="P56" s="27">
        <f>H56+J56+L56+N56</f>
        <v>390</v>
      </c>
      <c r="Q56" s="25">
        <f>P56*4</f>
        <v>1560</v>
      </c>
      <c r="R56" s="81">
        <v>20.0</v>
      </c>
      <c r="S56" s="81">
        <f>P56*R56</f>
        <v>7800</v>
      </c>
      <c r="T56" s="81">
        <f>R56*Q56</f>
        <v>31200</v>
      </c>
      <c r="U56" s="81">
        <f>T56</f>
        <v>31200</v>
      </c>
      <c r="V56" s="81">
        <f>U56*0.2</f>
        <v>6240</v>
      </c>
      <c r="W56" s="81">
        <f>U56+V56</f>
        <v>37440</v>
      </c>
    </row>
    <row r="57" ht="26.25" customHeight="1">
      <c r="A57" s="51" t="s">
        <v>151</v>
      </c>
      <c r="G57" s="52"/>
      <c r="H57" s="53"/>
      <c r="I57" s="53"/>
      <c r="J57" s="137"/>
      <c r="K57" s="53"/>
      <c r="L57" s="53"/>
      <c r="M57" s="53"/>
      <c r="N57" s="53"/>
      <c r="O57" s="53">
        <f t="shared" si="57"/>
        <v>0</v>
      </c>
      <c r="P57" s="53"/>
      <c r="Q57" s="53"/>
      <c r="R57" s="55"/>
      <c r="S57" s="55"/>
      <c r="T57" s="55"/>
      <c r="U57" s="55"/>
      <c r="V57" s="138"/>
      <c r="W57" s="138"/>
    </row>
    <row r="58" ht="48.75" customHeight="1">
      <c r="A58" s="155">
        <v>44.0</v>
      </c>
      <c r="B58" s="57">
        <v>30.0</v>
      </c>
      <c r="C58" s="155" t="s">
        <v>61</v>
      </c>
      <c r="D58" s="59" t="s">
        <v>152</v>
      </c>
      <c r="E58" s="156" t="s">
        <v>153</v>
      </c>
      <c r="F58" s="61" t="s">
        <v>27</v>
      </c>
      <c r="G58" s="157" t="s">
        <v>28</v>
      </c>
      <c r="H58" s="63">
        <v>80.0</v>
      </c>
      <c r="I58" s="63">
        <f t="shared" ref="I58:I59" si="65">H58*4</f>
        <v>320</v>
      </c>
      <c r="J58" s="64" t="s">
        <v>73</v>
      </c>
      <c r="K58" s="63">
        <f t="shared" ref="K58:K59" si="66">J58*4</f>
        <v>20</v>
      </c>
      <c r="L58" s="63">
        <v>200.0</v>
      </c>
      <c r="M58" s="63">
        <f t="shared" ref="M58:M59" si="67">L58*4</f>
        <v>800</v>
      </c>
      <c r="N58" s="63">
        <v>200.0</v>
      </c>
      <c r="O58" s="63">
        <f t="shared" si="57"/>
        <v>800</v>
      </c>
      <c r="P58" s="65">
        <f t="shared" ref="P58:P59" si="68">H58+J58+L58+N58</f>
        <v>485</v>
      </c>
      <c r="Q58" s="63">
        <f t="shared" ref="Q58:Q59" si="69">P58*4</f>
        <v>1940</v>
      </c>
      <c r="R58" s="66">
        <v>18.0</v>
      </c>
      <c r="S58" s="66">
        <f t="shared" ref="S58:S59" si="70">P58*R58</f>
        <v>8730</v>
      </c>
      <c r="T58" s="66">
        <f t="shared" ref="T58:T59" si="71">R58*Q58</f>
        <v>34920</v>
      </c>
      <c r="U58" s="66">
        <f>T58+T59</f>
        <v>53352</v>
      </c>
      <c r="V58" s="66">
        <f>U58*0.2</f>
        <v>10670.4</v>
      </c>
      <c r="W58" s="66">
        <f>U58+V58</f>
        <v>64022.4</v>
      </c>
    </row>
    <row r="59" ht="48.75" customHeight="1">
      <c r="A59" s="31"/>
      <c r="B59" s="77"/>
      <c r="C59" s="31" t="s">
        <v>65</v>
      </c>
      <c r="D59" s="77"/>
      <c r="E59" s="45" t="s">
        <v>154</v>
      </c>
      <c r="F59" s="35" t="s">
        <v>27</v>
      </c>
      <c r="G59" s="158" t="s">
        <v>28</v>
      </c>
      <c r="H59" s="37">
        <v>16.0</v>
      </c>
      <c r="I59" s="37">
        <f t="shared" si="65"/>
        <v>64</v>
      </c>
      <c r="J59" s="38" t="s">
        <v>84</v>
      </c>
      <c r="K59" s="37">
        <f t="shared" si="66"/>
        <v>80</v>
      </c>
      <c r="L59" s="37">
        <v>200.0</v>
      </c>
      <c r="M59" s="37">
        <f t="shared" si="67"/>
        <v>800</v>
      </c>
      <c r="N59" s="37">
        <v>20.0</v>
      </c>
      <c r="O59" s="37">
        <f t="shared" si="57"/>
        <v>80</v>
      </c>
      <c r="P59" s="39">
        <f t="shared" si="68"/>
        <v>256</v>
      </c>
      <c r="Q59" s="37">
        <f t="shared" si="69"/>
        <v>1024</v>
      </c>
      <c r="R59" s="124">
        <v>18.0</v>
      </c>
      <c r="S59" s="124">
        <f t="shared" si="70"/>
        <v>4608</v>
      </c>
      <c r="T59" s="124">
        <f t="shared" si="71"/>
        <v>18432</v>
      </c>
      <c r="U59" s="124"/>
      <c r="V59" s="124"/>
      <c r="W59" s="125"/>
    </row>
    <row r="60" ht="30.75" customHeight="1">
      <c r="A60" s="159" t="s">
        <v>155</v>
      </c>
      <c r="G60" s="52"/>
      <c r="H60" s="53"/>
      <c r="I60" s="53"/>
      <c r="J60" s="137"/>
      <c r="K60" s="53"/>
      <c r="L60" s="53"/>
      <c r="M60" s="53"/>
      <c r="N60" s="53"/>
      <c r="O60" s="53"/>
      <c r="P60" s="53"/>
      <c r="Q60" s="53"/>
      <c r="R60" s="55"/>
      <c r="S60" s="55"/>
      <c r="T60" s="55"/>
      <c r="U60" s="55"/>
      <c r="V60" s="138"/>
      <c r="W60" s="138"/>
    </row>
    <row r="61" ht="108.75" customHeight="1">
      <c r="A61" s="57">
        <v>47.0</v>
      </c>
      <c r="B61" s="57">
        <v>31.0</v>
      </c>
      <c r="C61" s="155" t="s">
        <v>61</v>
      </c>
      <c r="D61" s="59" t="s">
        <v>156</v>
      </c>
      <c r="E61" s="149" t="s">
        <v>157</v>
      </c>
      <c r="F61" s="160" t="s">
        <v>36</v>
      </c>
      <c r="G61" s="149" t="s">
        <v>158</v>
      </c>
      <c r="H61" s="63">
        <v>112.0</v>
      </c>
      <c r="I61" s="63">
        <f t="shared" ref="I61:I65" si="72">H61*4</f>
        <v>448</v>
      </c>
      <c r="J61" s="64" t="s">
        <v>86</v>
      </c>
      <c r="K61" s="63">
        <f t="shared" ref="K61:K65" si="73">J61*4</f>
        <v>280</v>
      </c>
      <c r="L61" s="63">
        <v>300.0</v>
      </c>
      <c r="M61" s="63">
        <f t="shared" ref="M61:M65" si="74">L61*4</f>
        <v>1200</v>
      </c>
      <c r="N61" s="63">
        <v>200.0</v>
      </c>
      <c r="O61" s="63">
        <f t="shared" ref="O61:O65" si="75">N61*4</f>
        <v>800</v>
      </c>
      <c r="P61" s="65">
        <f t="shared" ref="P61:P65" si="76">H61+J61+L61+N61</f>
        <v>682</v>
      </c>
      <c r="Q61" s="63">
        <f t="shared" ref="Q61:Q65" si="77">P61*4</f>
        <v>2728</v>
      </c>
      <c r="R61" s="66">
        <v>98.0</v>
      </c>
      <c r="S61" s="66">
        <f t="shared" ref="S61:S65" si="78">P61*R61</f>
        <v>66836</v>
      </c>
      <c r="T61" s="66">
        <f t="shared" ref="T61:T65" si="79">R61*Q61</f>
        <v>267344</v>
      </c>
      <c r="U61" s="66">
        <f>T61+T62+T63</f>
        <v>530128</v>
      </c>
      <c r="V61" s="66">
        <f>U61*0.2</f>
        <v>106025.6</v>
      </c>
      <c r="W61" s="66">
        <f>U61+V61</f>
        <v>636153.6</v>
      </c>
    </row>
    <row r="62" ht="48.75" customHeight="1">
      <c r="A62" s="68"/>
      <c r="B62" s="68"/>
      <c r="C62" s="98" t="s">
        <v>65</v>
      </c>
      <c r="D62" s="68"/>
      <c r="E62" s="70" t="s">
        <v>159</v>
      </c>
      <c r="F62" s="110" t="s">
        <v>36</v>
      </c>
      <c r="G62" s="126" t="s">
        <v>158</v>
      </c>
      <c r="H62" s="72">
        <v>24.0</v>
      </c>
      <c r="I62" s="72">
        <f t="shared" si="72"/>
        <v>96</v>
      </c>
      <c r="J62" s="73" t="s">
        <v>45</v>
      </c>
      <c r="K62" s="72">
        <f t="shared" si="73"/>
        <v>40</v>
      </c>
      <c r="L62" s="72">
        <v>60.0</v>
      </c>
      <c r="M62" s="72">
        <f t="shared" si="74"/>
        <v>240</v>
      </c>
      <c r="N62" s="72">
        <v>60.0</v>
      </c>
      <c r="O62" s="72">
        <f t="shared" si="75"/>
        <v>240</v>
      </c>
      <c r="P62" s="74">
        <f t="shared" si="76"/>
        <v>154</v>
      </c>
      <c r="Q62" s="72">
        <f t="shared" si="77"/>
        <v>616</v>
      </c>
      <c r="R62" s="75">
        <v>132.0</v>
      </c>
      <c r="S62" s="75">
        <f t="shared" si="78"/>
        <v>20328</v>
      </c>
      <c r="T62" s="75">
        <f t="shared" si="79"/>
        <v>81312</v>
      </c>
      <c r="U62" s="75"/>
      <c r="V62" s="75"/>
      <c r="W62" s="143"/>
    </row>
    <row r="63" ht="48.75" customHeight="1">
      <c r="A63" s="77"/>
      <c r="B63" s="79"/>
      <c r="C63" s="19" t="s">
        <v>67</v>
      </c>
      <c r="D63" s="79"/>
      <c r="E63" s="22" t="s">
        <v>160</v>
      </c>
      <c r="F63" s="113" t="s">
        <v>36</v>
      </c>
      <c r="G63" s="24" t="s">
        <v>158</v>
      </c>
      <c r="H63" s="25">
        <v>54.0</v>
      </c>
      <c r="I63" s="25">
        <f t="shared" si="72"/>
        <v>216</v>
      </c>
      <c r="J63" s="26" t="s">
        <v>139</v>
      </c>
      <c r="K63" s="25">
        <f t="shared" si="73"/>
        <v>120</v>
      </c>
      <c r="L63" s="25">
        <v>140.0</v>
      </c>
      <c r="M63" s="25">
        <f t="shared" si="74"/>
        <v>560</v>
      </c>
      <c r="N63" s="25">
        <v>200.0</v>
      </c>
      <c r="O63" s="25">
        <f t="shared" si="75"/>
        <v>800</v>
      </c>
      <c r="P63" s="27">
        <f t="shared" si="76"/>
        <v>424</v>
      </c>
      <c r="Q63" s="25">
        <f t="shared" si="77"/>
        <v>1696</v>
      </c>
      <c r="R63" s="81">
        <v>107.0</v>
      </c>
      <c r="S63" s="81">
        <f t="shared" si="78"/>
        <v>45368</v>
      </c>
      <c r="T63" s="81">
        <f t="shared" si="79"/>
        <v>181472</v>
      </c>
      <c r="U63" s="81"/>
      <c r="V63" s="81"/>
      <c r="W63" s="131"/>
    </row>
    <row r="64" ht="62.25" customHeight="1">
      <c r="A64" s="31">
        <v>48.0</v>
      </c>
      <c r="B64" s="31">
        <v>32.0</v>
      </c>
      <c r="C64" s="31"/>
      <c r="D64" s="33" t="s">
        <v>161</v>
      </c>
      <c r="E64" s="46" t="s">
        <v>162</v>
      </c>
      <c r="F64" s="46" t="s">
        <v>36</v>
      </c>
      <c r="G64" s="36" t="s">
        <v>163</v>
      </c>
      <c r="H64" s="37">
        <v>54.0</v>
      </c>
      <c r="I64" s="37">
        <f t="shared" si="72"/>
        <v>216</v>
      </c>
      <c r="J64" s="38" t="s">
        <v>45</v>
      </c>
      <c r="K64" s="37">
        <f t="shared" si="73"/>
        <v>40</v>
      </c>
      <c r="L64" s="37">
        <v>60.0</v>
      </c>
      <c r="M64" s="37">
        <f t="shared" si="74"/>
        <v>240</v>
      </c>
      <c r="N64" s="37">
        <v>100.0</v>
      </c>
      <c r="O64" s="37">
        <f t="shared" si="75"/>
        <v>400</v>
      </c>
      <c r="P64" s="39">
        <f t="shared" si="76"/>
        <v>224</v>
      </c>
      <c r="Q64" s="37">
        <f t="shared" si="77"/>
        <v>896</v>
      </c>
      <c r="R64" s="124">
        <v>118.0</v>
      </c>
      <c r="S64" s="124">
        <f t="shared" si="78"/>
        <v>26432</v>
      </c>
      <c r="T64" s="124">
        <f t="shared" si="79"/>
        <v>105728</v>
      </c>
      <c r="U64" s="124">
        <f t="shared" ref="U64:U65" si="80">T64</f>
        <v>105728</v>
      </c>
      <c r="V64" s="124">
        <f t="shared" ref="V64:V65" si="81">U64*0.2</f>
        <v>21145.6</v>
      </c>
      <c r="W64" s="124">
        <f t="shared" ref="W64:W65" si="82">U64+V64</f>
        <v>126873.6</v>
      </c>
    </row>
    <row r="65" ht="48.75" customHeight="1">
      <c r="A65" s="31">
        <v>49.0</v>
      </c>
      <c r="B65" s="31">
        <v>33.0</v>
      </c>
      <c r="C65" s="31"/>
      <c r="D65" s="33" t="s">
        <v>164</v>
      </c>
      <c r="E65" s="45" t="s">
        <v>165</v>
      </c>
      <c r="F65" s="46" t="s">
        <v>36</v>
      </c>
      <c r="G65" s="36" t="s">
        <v>163</v>
      </c>
      <c r="H65" s="37">
        <v>30.0</v>
      </c>
      <c r="I65" s="37">
        <f t="shared" si="72"/>
        <v>120</v>
      </c>
      <c r="J65" s="38" t="s">
        <v>45</v>
      </c>
      <c r="K65" s="37">
        <f t="shared" si="73"/>
        <v>40</v>
      </c>
      <c r="L65" s="37">
        <v>10.0</v>
      </c>
      <c r="M65" s="37">
        <f t="shared" si="74"/>
        <v>40</v>
      </c>
      <c r="N65" s="37">
        <v>40.0</v>
      </c>
      <c r="O65" s="37">
        <f t="shared" si="75"/>
        <v>160</v>
      </c>
      <c r="P65" s="39">
        <f t="shared" si="76"/>
        <v>90</v>
      </c>
      <c r="Q65" s="37">
        <f t="shared" si="77"/>
        <v>360</v>
      </c>
      <c r="R65" s="124">
        <v>103.0</v>
      </c>
      <c r="S65" s="124">
        <f t="shared" si="78"/>
        <v>9270</v>
      </c>
      <c r="T65" s="124">
        <f t="shared" si="79"/>
        <v>37080</v>
      </c>
      <c r="U65" s="124">
        <f t="shared" si="80"/>
        <v>37080</v>
      </c>
      <c r="V65" s="124">
        <f t="shared" si="81"/>
        <v>7416</v>
      </c>
      <c r="W65" s="124">
        <f t="shared" si="82"/>
        <v>44496</v>
      </c>
    </row>
    <row r="66" ht="39.0" customHeight="1">
      <c r="A66" s="83" t="s">
        <v>166</v>
      </c>
      <c r="B66" s="84"/>
      <c r="C66" s="84"/>
      <c r="D66" s="84"/>
      <c r="E66" s="84"/>
      <c r="F66" s="84"/>
      <c r="G66" s="85"/>
      <c r="H66" s="72"/>
      <c r="I66" s="72"/>
      <c r="J66" s="161"/>
      <c r="K66" s="72"/>
      <c r="L66" s="72"/>
      <c r="M66" s="72"/>
      <c r="N66" s="72"/>
      <c r="O66" s="72"/>
      <c r="P66" s="72"/>
      <c r="Q66" s="72"/>
      <c r="R66" s="75"/>
      <c r="S66" s="75"/>
      <c r="T66" s="75"/>
      <c r="U66" s="75"/>
      <c r="V66" s="143"/>
      <c r="W66" s="143"/>
    </row>
    <row r="67" ht="48.75" customHeight="1">
      <c r="A67" s="19">
        <v>51.0</v>
      </c>
      <c r="B67" s="151">
        <v>34.0</v>
      </c>
      <c r="C67" s="19"/>
      <c r="D67" s="21" t="s">
        <v>167</v>
      </c>
      <c r="E67" s="112" t="s">
        <v>168</v>
      </c>
      <c r="F67" s="113" t="s">
        <v>36</v>
      </c>
      <c r="G67" s="153" t="s">
        <v>150</v>
      </c>
      <c r="H67" s="25">
        <v>10.0</v>
      </c>
      <c r="I67" s="25">
        <f t="shared" ref="I67:I68" si="83">H67*4</f>
        <v>40</v>
      </c>
      <c r="J67" s="26" t="s">
        <v>73</v>
      </c>
      <c r="K67" s="25">
        <f t="shared" ref="K67:K68" si="84">J67*4</f>
        <v>20</v>
      </c>
      <c r="L67" s="25">
        <v>10.0</v>
      </c>
      <c r="M67" s="25">
        <f t="shared" ref="M67:M68" si="85">L67*4</f>
        <v>40</v>
      </c>
      <c r="N67" s="25">
        <v>150.0</v>
      </c>
      <c r="O67" s="25">
        <f t="shared" ref="O67:O68" si="86">N67*4</f>
        <v>600</v>
      </c>
      <c r="P67" s="27">
        <f t="shared" ref="P67:P68" si="87">H67+J67+L67+N67</f>
        <v>175</v>
      </c>
      <c r="Q67" s="25">
        <f t="shared" ref="Q67:Q68" si="88">P67*4</f>
        <v>700</v>
      </c>
      <c r="R67" s="162">
        <v>80.0</v>
      </c>
      <c r="S67" s="81">
        <f t="shared" ref="S67:S68" si="89">P67*R67</f>
        <v>14000</v>
      </c>
      <c r="T67" s="81">
        <f t="shared" ref="T67:T68" si="90">R67*Q67</f>
        <v>56000</v>
      </c>
      <c r="U67" s="81">
        <f t="shared" ref="U67:U68" si="91">T67</f>
        <v>56000</v>
      </c>
      <c r="V67" s="81">
        <f t="shared" ref="V67:V68" si="92">U67*0.2</f>
        <v>11200</v>
      </c>
      <c r="W67" s="81">
        <f t="shared" ref="W67:W68" si="93">U67+V67</f>
        <v>67200</v>
      </c>
    </row>
    <row r="68" ht="48.75" customHeight="1">
      <c r="A68" s="31">
        <v>52.0</v>
      </c>
      <c r="B68" s="31">
        <v>35.0</v>
      </c>
      <c r="C68" s="31"/>
      <c r="D68" s="33" t="s">
        <v>169</v>
      </c>
      <c r="E68" s="47" t="s">
        <v>170</v>
      </c>
      <c r="F68" s="35" t="s">
        <v>27</v>
      </c>
      <c r="G68" s="158" t="s">
        <v>28</v>
      </c>
      <c r="H68" s="37">
        <v>5.0</v>
      </c>
      <c r="I68" s="37">
        <f t="shared" si="83"/>
        <v>20</v>
      </c>
      <c r="J68" s="38" t="s">
        <v>32</v>
      </c>
      <c r="K68" s="37">
        <f t="shared" si="84"/>
        <v>0</v>
      </c>
      <c r="L68" s="37">
        <v>10.0</v>
      </c>
      <c r="M68" s="37">
        <f t="shared" si="85"/>
        <v>40</v>
      </c>
      <c r="N68" s="37">
        <v>30.0</v>
      </c>
      <c r="O68" s="37">
        <f t="shared" si="86"/>
        <v>120</v>
      </c>
      <c r="P68" s="39">
        <f t="shared" si="87"/>
        <v>45</v>
      </c>
      <c r="Q68" s="37">
        <f t="shared" si="88"/>
        <v>180</v>
      </c>
      <c r="R68" s="163">
        <v>107.0</v>
      </c>
      <c r="S68" s="124">
        <f t="shared" si="89"/>
        <v>4815</v>
      </c>
      <c r="T68" s="124">
        <f t="shared" si="90"/>
        <v>19260</v>
      </c>
      <c r="U68" s="124">
        <f t="shared" si="91"/>
        <v>19260</v>
      </c>
      <c r="V68" s="124">
        <f t="shared" si="92"/>
        <v>3852</v>
      </c>
      <c r="W68" s="124">
        <f t="shared" si="93"/>
        <v>23112</v>
      </c>
    </row>
    <row r="69" ht="27.75" customHeight="1">
      <c r="A69" s="83" t="s">
        <v>171</v>
      </c>
      <c r="B69" s="84"/>
      <c r="C69" s="84"/>
      <c r="D69" s="84"/>
      <c r="E69" s="84"/>
      <c r="F69" s="84"/>
      <c r="G69" s="85"/>
      <c r="H69" s="72"/>
      <c r="I69" s="72"/>
      <c r="J69" s="161"/>
      <c r="K69" s="72"/>
      <c r="L69" s="72"/>
      <c r="M69" s="72"/>
      <c r="N69" s="72"/>
      <c r="O69" s="72"/>
      <c r="P69" s="72"/>
      <c r="Q69" s="72"/>
      <c r="R69" s="75"/>
      <c r="S69" s="75"/>
      <c r="T69" s="75"/>
      <c r="U69" s="75"/>
      <c r="V69" s="143"/>
      <c r="W69" s="143"/>
    </row>
    <row r="70" ht="45.75" customHeight="1">
      <c r="A70" s="86">
        <v>58.0</v>
      </c>
      <c r="B70" s="86">
        <v>36.0</v>
      </c>
      <c r="C70" s="103" t="s">
        <v>61</v>
      </c>
      <c r="D70" s="88" t="s">
        <v>172</v>
      </c>
      <c r="E70" s="89" t="s">
        <v>173</v>
      </c>
      <c r="F70" s="90" t="s">
        <v>27</v>
      </c>
      <c r="G70" s="128" t="s">
        <v>28</v>
      </c>
      <c r="H70" s="63">
        <v>1000.0</v>
      </c>
      <c r="I70" s="63">
        <f t="shared" ref="I70:I78" si="94">H70*4</f>
        <v>4000</v>
      </c>
      <c r="J70" s="64" t="s">
        <v>139</v>
      </c>
      <c r="K70" s="63">
        <f t="shared" ref="K70:K78" si="95">J70*4</f>
        <v>120</v>
      </c>
      <c r="L70" s="63">
        <v>1630.0</v>
      </c>
      <c r="M70" s="63">
        <f t="shared" ref="M70:M78" si="96">L70*4</f>
        <v>6520</v>
      </c>
      <c r="N70" s="63">
        <v>280.0</v>
      </c>
      <c r="O70" s="63">
        <f t="shared" ref="O70:O78" si="97">N70*4</f>
        <v>1120</v>
      </c>
      <c r="P70" s="65">
        <f t="shared" ref="P70:P78" si="98">H70+J70+L70+N70</f>
        <v>2940</v>
      </c>
      <c r="Q70" s="63">
        <f t="shared" ref="Q70:Q78" si="99">P70*4</f>
        <v>11760</v>
      </c>
      <c r="R70" s="66">
        <v>2.0</v>
      </c>
      <c r="S70" s="66">
        <f t="shared" ref="S70:S78" si="100">P70*R70</f>
        <v>5880</v>
      </c>
      <c r="T70" s="66">
        <f t="shared" ref="T70:T78" si="101">R70*Q70</f>
        <v>23520</v>
      </c>
      <c r="U70" s="66">
        <f>T70+T71+T72</f>
        <v>37760</v>
      </c>
      <c r="V70" s="66">
        <f>U70*0.2</f>
        <v>7552</v>
      </c>
      <c r="W70" s="66">
        <f>U70+V70</f>
        <v>45312</v>
      </c>
    </row>
    <row r="71" ht="50.25" customHeight="1">
      <c r="A71" s="102"/>
      <c r="B71" s="102"/>
      <c r="C71" s="103" t="s">
        <v>65</v>
      </c>
      <c r="D71" s="52"/>
      <c r="E71" s="104" t="s">
        <v>174</v>
      </c>
      <c r="F71" s="90" t="s">
        <v>27</v>
      </c>
      <c r="G71" s="128" t="s">
        <v>28</v>
      </c>
      <c r="H71" s="63">
        <v>100.0</v>
      </c>
      <c r="I71" s="63">
        <f t="shared" si="94"/>
        <v>400</v>
      </c>
      <c r="J71" s="64" t="s">
        <v>79</v>
      </c>
      <c r="K71" s="63">
        <f t="shared" si="95"/>
        <v>200</v>
      </c>
      <c r="L71" s="63">
        <v>100.0</v>
      </c>
      <c r="M71" s="63">
        <f t="shared" si="96"/>
        <v>400</v>
      </c>
      <c r="N71" s="63">
        <v>180.0</v>
      </c>
      <c r="O71" s="63">
        <f t="shared" si="97"/>
        <v>720</v>
      </c>
      <c r="P71" s="65">
        <f t="shared" si="98"/>
        <v>430</v>
      </c>
      <c r="Q71" s="63">
        <f t="shared" si="99"/>
        <v>1720</v>
      </c>
      <c r="R71" s="66">
        <v>2.0</v>
      </c>
      <c r="S71" s="66">
        <f t="shared" si="100"/>
        <v>860</v>
      </c>
      <c r="T71" s="66">
        <f t="shared" si="101"/>
        <v>3440</v>
      </c>
      <c r="U71" s="66"/>
      <c r="V71" s="66"/>
      <c r="W71" s="129"/>
    </row>
    <row r="72" ht="58.5" customHeight="1">
      <c r="A72" s="93"/>
      <c r="B72" s="93"/>
      <c r="C72" s="19" t="s">
        <v>67</v>
      </c>
      <c r="D72" s="94"/>
      <c r="E72" s="22" t="s">
        <v>175</v>
      </c>
      <c r="F72" s="23" t="s">
        <v>27</v>
      </c>
      <c r="G72" s="24" t="s">
        <v>28</v>
      </c>
      <c r="H72" s="25">
        <v>300.0</v>
      </c>
      <c r="I72" s="25">
        <f t="shared" si="94"/>
        <v>1200</v>
      </c>
      <c r="J72" s="26" t="s">
        <v>139</v>
      </c>
      <c r="K72" s="25">
        <f t="shared" si="95"/>
        <v>120</v>
      </c>
      <c r="L72" s="25">
        <v>1000.0</v>
      </c>
      <c r="M72" s="25">
        <f t="shared" si="96"/>
        <v>4000</v>
      </c>
      <c r="N72" s="25">
        <v>20.0</v>
      </c>
      <c r="O72" s="25">
        <f t="shared" si="97"/>
        <v>80</v>
      </c>
      <c r="P72" s="27">
        <f t="shared" si="98"/>
        <v>1350</v>
      </c>
      <c r="Q72" s="25">
        <f t="shared" si="99"/>
        <v>5400</v>
      </c>
      <c r="R72" s="81">
        <v>2.0</v>
      </c>
      <c r="S72" s="81">
        <f t="shared" si="100"/>
        <v>2700</v>
      </c>
      <c r="T72" s="81">
        <f t="shared" si="101"/>
        <v>10800</v>
      </c>
      <c r="U72" s="81"/>
      <c r="V72" s="81"/>
      <c r="W72" s="131"/>
    </row>
    <row r="73" ht="48.75" customHeight="1">
      <c r="A73" s="98">
        <v>59.0</v>
      </c>
      <c r="B73" s="97">
        <v>37.0</v>
      </c>
      <c r="C73" s="98" t="s">
        <v>61</v>
      </c>
      <c r="D73" s="88" t="s">
        <v>176</v>
      </c>
      <c r="E73" s="100" t="s">
        <v>177</v>
      </c>
      <c r="F73" s="110" t="s">
        <v>36</v>
      </c>
      <c r="G73" s="126" t="s">
        <v>37</v>
      </c>
      <c r="H73" s="72">
        <v>200.0</v>
      </c>
      <c r="I73" s="72">
        <f t="shared" si="94"/>
        <v>800</v>
      </c>
      <c r="J73" s="73" t="s">
        <v>79</v>
      </c>
      <c r="K73" s="72">
        <f t="shared" si="95"/>
        <v>200</v>
      </c>
      <c r="L73" s="72">
        <v>800.0</v>
      </c>
      <c r="M73" s="72">
        <f t="shared" si="96"/>
        <v>3200</v>
      </c>
      <c r="N73" s="72">
        <v>300.0</v>
      </c>
      <c r="O73" s="72">
        <f t="shared" si="97"/>
        <v>1200</v>
      </c>
      <c r="P73" s="74">
        <f t="shared" si="98"/>
        <v>1350</v>
      </c>
      <c r="Q73" s="72">
        <f t="shared" si="99"/>
        <v>5400</v>
      </c>
      <c r="R73" s="75">
        <v>4.2</v>
      </c>
      <c r="S73" s="75">
        <f t="shared" si="100"/>
        <v>5670</v>
      </c>
      <c r="T73" s="75">
        <f t="shared" si="101"/>
        <v>22680</v>
      </c>
      <c r="U73" s="75">
        <f>T73+T74+T75</f>
        <v>70680</v>
      </c>
      <c r="V73" s="75">
        <f>U73*0.2</f>
        <v>14136</v>
      </c>
      <c r="W73" s="75">
        <f>U73+V73</f>
        <v>84816</v>
      </c>
    </row>
    <row r="74" ht="58.5" customHeight="1">
      <c r="A74" s="103"/>
      <c r="B74" s="102"/>
      <c r="C74" s="103" t="s">
        <v>65</v>
      </c>
      <c r="D74" s="52"/>
      <c r="E74" s="104" t="s">
        <v>178</v>
      </c>
      <c r="F74" s="111" t="s">
        <v>36</v>
      </c>
      <c r="G74" s="128" t="s">
        <v>37</v>
      </c>
      <c r="H74" s="63">
        <v>200.0</v>
      </c>
      <c r="I74" s="63">
        <f t="shared" si="94"/>
        <v>800</v>
      </c>
      <c r="J74" s="64" t="s">
        <v>179</v>
      </c>
      <c r="K74" s="63">
        <f t="shared" si="95"/>
        <v>1600</v>
      </c>
      <c r="L74" s="63">
        <v>1300.0</v>
      </c>
      <c r="M74" s="63">
        <f t="shared" si="96"/>
        <v>5200</v>
      </c>
      <c r="N74" s="63">
        <v>500.0</v>
      </c>
      <c r="O74" s="63">
        <f t="shared" si="97"/>
        <v>2000</v>
      </c>
      <c r="P74" s="65">
        <f t="shared" si="98"/>
        <v>2400</v>
      </c>
      <c r="Q74" s="63">
        <f t="shared" si="99"/>
        <v>9600</v>
      </c>
      <c r="R74" s="66">
        <v>3.6</v>
      </c>
      <c r="S74" s="66">
        <f t="shared" si="100"/>
        <v>8640</v>
      </c>
      <c r="T74" s="66">
        <f t="shared" si="101"/>
        <v>34560</v>
      </c>
      <c r="U74" s="66"/>
      <c r="V74" s="66"/>
      <c r="W74" s="129"/>
    </row>
    <row r="75" ht="48.75" customHeight="1">
      <c r="A75" s="19"/>
      <c r="B75" s="93"/>
      <c r="C75" s="19" t="s">
        <v>67</v>
      </c>
      <c r="D75" s="94"/>
      <c r="E75" s="108" t="s">
        <v>180</v>
      </c>
      <c r="F75" s="113" t="s">
        <v>36</v>
      </c>
      <c r="G75" s="24" t="s">
        <v>37</v>
      </c>
      <c r="H75" s="25">
        <v>200.0</v>
      </c>
      <c r="I75" s="25">
        <f t="shared" si="94"/>
        <v>800</v>
      </c>
      <c r="J75" s="26" t="s">
        <v>181</v>
      </c>
      <c r="K75" s="25">
        <f t="shared" si="95"/>
        <v>800</v>
      </c>
      <c r="L75" s="25">
        <v>200.0</v>
      </c>
      <c r="M75" s="25">
        <f t="shared" si="96"/>
        <v>800</v>
      </c>
      <c r="N75" s="25">
        <v>200.0</v>
      </c>
      <c r="O75" s="25">
        <f t="shared" si="97"/>
        <v>800</v>
      </c>
      <c r="P75" s="27">
        <f t="shared" si="98"/>
        <v>800</v>
      </c>
      <c r="Q75" s="25">
        <f t="shared" si="99"/>
        <v>3200</v>
      </c>
      <c r="R75" s="81">
        <v>4.2</v>
      </c>
      <c r="S75" s="81">
        <f t="shared" si="100"/>
        <v>3360</v>
      </c>
      <c r="T75" s="81">
        <f t="shared" si="101"/>
        <v>13440</v>
      </c>
      <c r="U75" s="81"/>
      <c r="V75" s="81"/>
      <c r="W75" s="131"/>
    </row>
    <row r="76" ht="50.25" customHeight="1">
      <c r="A76" s="31" t="s">
        <v>182</v>
      </c>
      <c r="B76" s="31">
        <v>38.0</v>
      </c>
      <c r="C76" s="31"/>
      <c r="D76" s="33" t="s">
        <v>183</v>
      </c>
      <c r="E76" s="45" t="s">
        <v>184</v>
      </c>
      <c r="F76" s="35" t="s">
        <v>27</v>
      </c>
      <c r="G76" s="36" t="s">
        <v>150</v>
      </c>
      <c r="H76" s="37">
        <v>30.0</v>
      </c>
      <c r="I76" s="37">
        <f t="shared" si="94"/>
        <v>120</v>
      </c>
      <c r="J76" s="38" t="s">
        <v>73</v>
      </c>
      <c r="K76" s="37">
        <f t="shared" si="95"/>
        <v>20</v>
      </c>
      <c r="L76" s="37">
        <v>10.0</v>
      </c>
      <c r="M76" s="37">
        <f t="shared" si="96"/>
        <v>40</v>
      </c>
      <c r="N76" s="37">
        <v>50.0</v>
      </c>
      <c r="O76" s="37">
        <f t="shared" si="97"/>
        <v>200</v>
      </c>
      <c r="P76" s="39">
        <f t="shared" si="98"/>
        <v>95</v>
      </c>
      <c r="Q76" s="37">
        <f t="shared" si="99"/>
        <v>380</v>
      </c>
      <c r="R76" s="124">
        <v>150.0</v>
      </c>
      <c r="S76" s="124">
        <f t="shared" si="100"/>
        <v>14250</v>
      </c>
      <c r="T76" s="124">
        <f t="shared" si="101"/>
        <v>57000</v>
      </c>
      <c r="U76" s="124">
        <f t="shared" ref="U76:U78" si="102">T76</f>
        <v>57000</v>
      </c>
      <c r="V76" s="124">
        <f t="shared" ref="V76:V78" si="103">U76*0.2</f>
        <v>11400</v>
      </c>
      <c r="W76" s="124">
        <f t="shared" ref="W76:W78" si="104">U76+V76</f>
        <v>68400</v>
      </c>
    </row>
    <row r="77" ht="59.25" customHeight="1">
      <c r="A77" s="31">
        <v>61.0</v>
      </c>
      <c r="B77" s="31">
        <v>39.0</v>
      </c>
      <c r="C77" s="31"/>
      <c r="D77" s="33" t="s">
        <v>185</v>
      </c>
      <c r="E77" s="45" t="s">
        <v>186</v>
      </c>
      <c r="F77" s="35" t="s">
        <v>27</v>
      </c>
      <c r="G77" s="36" t="s">
        <v>28</v>
      </c>
      <c r="H77" s="37">
        <v>150.0</v>
      </c>
      <c r="I77" s="37">
        <f t="shared" si="94"/>
        <v>600</v>
      </c>
      <c r="J77" s="38" t="s">
        <v>187</v>
      </c>
      <c r="K77" s="37">
        <f t="shared" si="95"/>
        <v>1200</v>
      </c>
      <c r="L77" s="37">
        <v>300.0</v>
      </c>
      <c r="M77" s="37">
        <f t="shared" si="96"/>
        <v>1200</v>
      </c>
      <c r="N77" s="37">
        <v>40.0</v>
      </c>
      <c r="O77" s="37">
        <f t="shared" si="97"/>
        <v>160</v>
      </c>
      <c r="P77" s="39">
        <f t="shared" si="98"/>
        <v>790</v>
      </c>
      <c r="Q77" s="37">
        <f t="shared" si="99"/>
        <v>3160</v>
      </c>
      <c r="R77" s="124">
        <v>13.5</v>
      </c>
      <c r="S77" s="124">
        <f t="shared" si="100"/>
        <v>10665</v>
      </c>
      <c r="T77" s="124">
        <f t="shared" si="101"/>
        <v>42660</v>
      </c>
      <c r="U77" s="124">
        <f t="shared" si="102"/>
        <v>42660</v>
      </c>
      <c r="V77" s="124">
        <f t="shared" si="103"/>
        <v>8532</v>
      </c>
      <c r="W77" s="124">
        <f t="shared" si="104"/>
        <v>51192</v>
      </c>
    </row>
    <row r="78" ht="48.75" customHeight="1">
      <c r="A78" s="31">
        <v>63.0</v>
      </c>
      <c r="B78" s="31">
        <v>40.0</v>
      </c>
      <c r="C78" s="31"/>
      <c r="D78" s="33" t="s">
        <v>188</v>
      </c>
      <c r="E78" s="45" t="s">
        <v>189</v>
      </c>
      <c r="F78" s="35" t="s">
        <v>27</v>
      </c>
      <c r="G78" s="36" t="s">
        <v>28</v>
      </c>
      <c r="H78" s="37">
        <v>50.0</v>
      </c>
      <c r="I78" s="37">
        <f t="shared" si="94"/>
        <v>200</v>
      </c>
      <c r="J78" s="38" t="s">
        <v>139</v>
      </c>
      <c r="K78" s="37">
        <f t="shared" si="95"/>
        <v>120</v>
      </c>
      <c r="L78" s="37">
        <v>50.0</v>
      </c>
      <c r="M78" s="37">
        <f t="shared" si="96"/>
        <v>200</v>
      </c>
      <c r="N78" s="37">
        <v>60.0</v>
      </c>
      <c r="O78" s="37">
        <f t="shared" si="97"/>
        <v>240</v>
      </c>
      <c r="P78" s="39">
        <f t="shared" si="98"/>
        <v>190</v>
      </c>
      <c r="Q78" s="37">
        <f t="shared" si="99"/>
        <v>760</v>
      </c>
      <c r="R78" s="124">
        <v>80.0</v>
      </c>
      <c r="S78" s="124">
        <f t="shared" si="100"/>
        <v>15200</v>
      </c>
      <c r="T78" s="124">
        <f t="shared" si="101"/>
        <v>60800</v>
      </c>
      <c r="U78" s="124">
        <f t="shared" si="102"/>
        <v>60800</v>
      </c>
      <c r="V78" s="124">
        <f t="shared" si="103"/>
        <v>12160</v>
      </c>
      <c r="W78" s="124">
        <f t="shared" si="104"/>
        <v>72960</v>
      </c>
    </row>
    <row r="79" ht="29.25" customHeight="1">
      <c r="A79" s="83" t="s">
        <v>190</v>
      </c>
      <c r="B79" s="84"/>
      <c r="C79" s="84"/>
      <c r="D79" s="84"/>
      <c r="E79" s="84"/>
      <c r="F79" s="84"/>
      <c r="G79" s="85"/>
      <c r="H79" s="72"/>
      <c r="I79" s="72"/>
      <c r="J79" s="161"/>
      <c r="K79" s="72"/>
      <c r="L79" s="72"/>
      <c r="M79" s="72"/>
      <c r="N79" s="72"/>
      <c r="O79" s="72"/>
      <c r="P79" s="72"/>
      <c r="Q79" s="72"/>
      <c r="R79" s="75"/>
      <c r="S79" s="75"/>
      <c r="T79" s="75"/>
      <c r="U79" s="75"/>
      <c r="V79" s="143"/>
      <c r="W79" s="143"/>
    </row>
    <row r="80" ht="48.75" customHeight="1">
      <c r="A80" s="103">
        <v>65.0</v>
      </c>
      <c r="B80" s="86">
        <v>41.0</v>
      </c>
      <c r="C80" s="103" t="s">
        <v>61</v>
      </c>
      <c r="D80" s="119" t="s">
        <v>191</v>
      </c>
      <c r="E80" s="104" t="s">
        <v>192</v>
      </c>
      <c r="F80" s="90" t="s">
        <v>27</v>
      </c>
      <c r="G80" s="128" t="s">
        <v>28</v>
      </c>
      <c r="H80" s="63">
        <v>15.0</v>
      </c>
      <c r="I80" s="63">
        <f t="shared" ref="I80:I81" si="105">H80*4</f>
        <v>60</v>
      </c>
      <c r="J80" s="64" t="s">
        <v>45</v>
      </c>
      <c r="K80" s="63">
        <f t="shared" ref="K80:K81" si="106">J80*4</f>
        <v>40</v>
      </c>
      <c r="L80" s="63">
        <v>20.0</v>
      </c>
      <c r="M80" s="63">
        <f t="shared" ref="M80:M81" si="107">L80*4</f>
        <v>80</v>
      </c>
      <c r="N80" s="63">
        <v>60.0</v>
      </c>
      <c r="O80" s="63">
        <f t="shared" ref="O80:O81" si="108">N80*4</f>
        <v>240</v>
      </c>
      <c r="P80" s="65">
        <f t="shared" ref="P80:P81" si="109">H80+J80+L80+N80</f>
        <v>105</v>
      </c>
      <c r="Q80" s="63">
        <f t="shared" ref="Q80:Q81" si="110">P80*4</f>
        <v>420</v>
      </c>
      <c r="R80" s="66">
        <v>20.0</v>
      </c>
      <c r="S80" s="66">
        <f t="shared" ref="S80:S81" si="111">P80*R80</f>
        <v>2100</v>
      </c>
      <c r="T80" s="66">
        <f t="shared" ref="T80:T81" si="112">R80*Q80</f>
        <v>8400</v>
      </c>
      <c r="U80" s="66">
        <f>T80+T81</f>
        <v>16800</v>
      </c>
      <c r="V80" s="66">
        <f>U80*0.2</f>
        <v>3360</v>
      </c>
      <c r="W80" s="66">
        <f>U80+V80</f>
        <v>20160</v>
      </c>
    </row>
    <row r="81" ht="48.75" customHeight="1">
      <c r="A81" s="19"/>
      <c r="B81" s="93"/>
      <c r="C81" s="19" t="s">
        <v>65</v>
      </c>
      <c r="D81" s="94"/>
      <c r="E81" s="112" t="s">
        <v>193</v>
      </c>
      <c r="F81" s="23" t="s">
        <v>27</v>
      </c>
      <c r="G81" s="24" t="s">
        <v>28</v>
      </c>
      <c r="H81" s="25">
        <v>15.0</v>
      </c>
      <c r="I81" s="25">
        <f t="shared" si="105"/>
        <v>60</v>
      </c>
      <c r="J81" s="26" t="s">
        <v>45</v>
      </c>
      <c r="K81" s="25">
        <f t="shared" si="106"/>
        <v>40</v>
      </c>
      <c r="L81" s="25">
        <v>20.0</v>
      </c>
      <c r="M81" s="25">
        <f t="shared" si="107"/>
        <v>80</v>
      </c>
      <c r="N81" s="25">
        <v>60.0</v>
      </c>
      <c r="O81" s="25">
        <f t="shared" si="108"/>
        <v>240</v>
      </c>
      <c r="P81" s="27">
        <f t="shared" si="109"/>
        <v>105</v>
      </c>
      <c r="Q81" s="25">
        <f t="shared" si="110"/>
        <v>420</v>
      </c>
      <c r="R81" s="81">
        <v>20.0</v>
      </c>
      <c r="S81" s="81">
        <f t="shared" si="111"/>
        <v>2100</v>
      </c>
      <c r="T81" s="81">
        <f t="shared" si="112"/>
        <v>8400</v>
      </c>
      <c r="U81" s="81"/>
      <c r="V81" s="81"/>
      <c r="W81" s="131"/>
    </row>
    <row r="82" ht="27.0" customHeight="1">
      <c r="A82" s="83" t="s">
        <v>194</v>
      </c>
      <c r="B82" s="84"/>
      <c r="C82" s="84"/>
      <c r="D82" s="84"/>
      <c r="E82" s="84"/>
      <c r="F82" s="84"/>
      <c r="G82" s="85"/>
      <c r="H82" s="72"/>
      <c r="I82" s="72"/>
      <c r="J82" s="161"/>
      <c r="K82" s="72"/>
      <c r="L82" s="72"/>
      <c r="M82" s="72"/>
      <c r="N82" s="72"/>
      <c r="O82" s="72"/>
      <c r="P82" s="72"/>
      <c r="Q82" s="72"/>
      <c r="R82" s="75"/>
      <c r="S82" s="75"/>
      <c r="T82" s="75"/>
      <c r="U82" s="75"/>
      <c r="V82" s="143"/>
      <c r="W82" s="143"/>
    </row>
    <row r="83" ht="48.75" customHeight="1">
      <c r="A83" s="19">
        <v>66.0</v>
      </c>
      <c r="B83" s="19">
        <v>42.0</v>
      </c>
      <c r="C83" s="19" t="s">
        <v>61</v>
      </c>
      <c r="D83" s="164" t="s">
        <v>195</v>
      </c>
      <c r="E83" s="22" t="s">
        <v>196</v>
      </c>
      <c r="F83" s="23" t="s">
        <v>36</v>
      </c>
      <c r="G83" s="24" t="s">
        <v>28</v>
      </c>
      <c r="H83" s="25">
        <v>10.0</v>
      </c>
      <c r="I83" s="25">
        <f>H83*4</f>
        <v>40</v>
      </c>
      <c r="J83" s="26" t="s">
        <v>58</v>
      </c>
      <c r="K83" s="25">
        <f>J83*4</f>
        <v>16</v>
      </c>
      <c r="L83" s="154">
        <v>10.0</v>
      </c>
      <c r="M83" s="25">
        <f>L83*4</f>
        <v>40</v>
      </c>
      <c r="N83" s="25">
        <v>60.0</v>
      </c>
      <c r="O83" s="25">
        <f>N83*4</f>
        <v>240</v>
      </c>
      <c r="P83" s="27">
        <f>H83+J83+L83+N83</f>
        <v>84</v>
      </c>
      <c r="Q83" s="25">
        <f>P83*4</f>
        <v>336</v>
      </c>
      <c r="R83" s="81">
        <v>15.0</v>
      </c>
      <c r="S83" s="81">
        <f>P83*R83</f>
        <v>1260</v>
      </c>
      <c r="T83" s="81">
        <f>R83*Q83</f>
        <v>5040</v>
      </c>
      <c r="U83" s="81">
        <f>T83</f>
        <v>5040</v>
      </c>
      <c r="V83" s="81">
        <f>U83*0.2</f>
        <v>1008</v>
      </c>
      <c r="W83" s="81">
        <f>U83+V83</f>
        <v>6048</v>
      </c>
    </row>
    <row r="84" ht="27.75" customHeight="1">
      <c r="A84" s="83" t="s">
        <v>197</v>
      </c>
      <c r="B84" s="84"/>
      <c r="C84" s="84"/>
      <c r="D84" s="84"/>
      <c r="E84" s="84"/>
      <c r="F84" s="84"/>
      <c r="G84" s="85"/>
      <c r="H84" s="72"/>
      <c r="I84" s="72"/>
      <c r="J84" s="161"/>
      <c r="K84" s="72"/>
      <c r="L84" s="72"/>
      <c r="M84" s="72"/>
      <c r="N84" s="72"/>
      <c r="O84" s="72"/>
      <c r="P84" s="72"/>
      <c r="Q84" s="72"/>
      <c r="R84" s="75"/>
      <c r="S84" s="75"/>
      <c r="T84" s="75"/>
      <c r="U84" s="75"/>
      <c r="V84" s="143"/>
      <c r="W84" s="143"/>
    </row>
    <row r="85" ht="48.75" customHeight="1">
      <c r="A85" s="19" t="s">
        <v>198</v>
      </c>
      <c r="B85" s="19">
        <v>43.0</v>
      </c>
      <c r="C85" s="19"/>
      <c r="D85" s="165" t="s">
        <v>199</v>
      </c>
      <c r="E85" s="112" t="s">
        <v>200</v>
      </c>
      <c r="F85" s="113" t="s">
        <v>36</v>
      </c>
      <c r="G85" s="24" t="s">
        <v>201</v>
      </c>
      <c r="H85" s="25">
        <v>10.0</v>
      </c>
      <c r="I85" s="25">
        <f t="shared" ref="I85:I90" si="113">H85*4</f>
        <v>40</v>
      </c>
      <c r="J85" s="26" t="s">
        <v>64</v>
      </c>
      <c r="K85" s="25">
        <f t="shared" ref="K85:K90" si="114">J85*4</f>
        <v>8</v>
      </c>
      <c r="L85" s="25">
        <v>100.0</v>
      </c>
      <c r="M85" s="25">
        <f t="shared" ref="M85:M90" si="115">L85*4</f>
        <v>400</v>
      </c>
      <c r="N85" s="25">
        <v>200.0</v>
      </c>
      <c r="O85" s="25">
        <f t="shared" ref="O85:O90" si="116">N85*4</f>
        <v>800</v>
      </c>
      <c r="P85" s="27">
        <f t="shared" ref="P85:P90" si="117">H85+J85+L85+N85</f>
        <v>312</v>
      </c>
      <c r="Q85" s="25">
        <f t="shared" ref="Q85:Q90" si="118">P85*4</f>
        <v>1248</v>
      </c>
      <c r="R85" s="81">
        <v>50.0</v>
      </c>
      <c r="S85" s="81">
        <f t="shared" ref="S85:S90" si="119">P85*R85</f>
        <v>15600</v>
      </c>
      <c r="T85" s="81">
        <f t="shared" ref="T85:T90" si="120">R85*Q85</f>
        <v>62400</v>
      </c>
      <c r="U85" s="81">
        <f>T85</f>
        <v>62400</v>
      </c>
      <c r="V85" s="81">
        <f t="shared" ref="V85:V86" si="121">U85*0.2</f>
        <v>12480</v>
      </c>
      <c r="W85" s="81">
        <f t="shared" ref="W85:W86" si="122">U85+V85</f>
        <v>74880</v>
      </c>
    </row>
    <row r="86" ht="62.25" customHeight="1">
      <c r="A86" s="31">
        <v>68.0</v>
      </c>
      <c r="B86" s="97">
        <v>44.0</v>
      </c>
      <c r="C86" s="31" t="s">
        <v>61</v>
      </c>
      <c r="D86" s="166" t="s">
        <v>202</v>
      </c>
      <c r="E86" s="167" t="s">
        <v>203</v>
      </c>
      <c r="F86" s="168" t="s">
        <v>36</v>
      </c>
      <c r="G86" s="167" t="s">
        <v>201</v>
      </c>
      <c r="H86" s="169">
        <v>250.0</v>
      </c>
      <c r="I86" s="72">
        <f t="shared" si="113"/>
        <v>1000</v>
      </c>
      <c r="J86" s="73" t="s">
        <v>204</v>
      </c>
      <c r="K86" s="72">
        <f t="shared" si="114"/>
        <v>600</v>
      </c>
      <c r="L86" s="72">
        <v>210.0</v>
      </c>
      <c r="M86" s="72">
        <f t="shared" si="115"/>
        <v>840</v>
      </c>
      <c r="N86" s="72">
        <v>250.0</v>
      </c>
      <c r="O86" s="72">
        <f t="shared" si="116"/>
        <v>1000</v>
      </c>
      <c r="P86" s="74">
        <f t="shared" si="117"/>
        <v>860</v>
      </c>
      <c r="Q86" s="72">
        <f t="shared" si="118"/>
        <v>3440</v>
      </c>
      <c r="R86" s="75">
        <v>15.0</v>
      </c>
      <c r="S86" s="75">
        <f t="shared" si="119"/>
        <v>12900</v>
      </c>
      <c r="T86" s="75">
        <f t="shared" si="120"/>
        <v>51600</v>
      </c>
      <c r="U86" s="75">
        <f>T86+T87+T88</f>
        <v>276320</v>
      </c>
      <c r="V86" s="75">
        <f t="shared" si="121"/>
        <v>55264</v>
      </c>
      <c r="W86" s="75">
        <f t="shared" si="122"/>
        <v>331584</v>
      </c>
    </row>
    <row r="87" ht="64.5" customHeight="1">
      <c r="A87" s="98"/>
      <c r="B87" s="102"/>
      <c r="C87" s="98" t="s">
        <v>65</v>
      </c>
      <c r="D87" s="105"/>
      <c r="E87" s="149" t="s">
        <v>205</v>
      </c>
      <c r="F87" s="160" t="s">
        <v>36</v>
      </c>
      <c r="G87" s="149" t="s">
        <v>201</v>
      </c>
      <c r="H87" s="170">
        <v>250.0</v>
      </c>
      <c r="I87" s="63">
        <f t="shared" si="113"/>
        <v>1000</v>
      </c>
      <c r="J87" s="64" t="s">
        <v>206</v>
      </c>
      <c r="K87" s="63">
        <f t="shared" si="114"/>
        <v>24</v>
      </c>
      <c r="L87" s="63">
        <v>10.0</v>
      </c>
      <c r="M87" s="63">
        <f t="shared" si="115"/>
        <v>40</v>
      </c>
      <c r="N87" s="63">
        <v>80.0</v>
      </c>
      <c r="O87" s="63">
        <f t="shared" si="116"/>
        <v>320</v>
      </c>
      <c r="P87" s="65">
        <f t="shared" si="117"/>
        <v>346</v>
      </c>
      <c r="Q87" s="63">
        <f t="shared" si="118"/>
        <v>1384</v>
      </c>
      <c r="R87" s="66">
        <v>40.0</v>
      </c>
      <c r="S87" s="66">
        <f t="shared" si="119"/>
        <v>13840</v>
      </c>
      <c r="T87" s="66">
        <f t="shared" si="120"/>
        <v>55360</v>
      </c>
      <c r="U87" s="66"/>
      <c r="V87" s="66"/>
      <c r="W87" s="129"/>
    </row>
    <row r="88" ht="66.0" customHeight="1">
      <c r="A88" s="19"/>
      <c r="B88" s="93"/>
      <c r="C88" s="19" t="s">
        <v>67</v>
      </c>
      <c r="D88" s="140"/>
      <c r="E88" s="171" t="s">
        <v>207</v>
      </c>
      <c r="F88" s="172" t="s">
        <v>36</v>
      </c>
      <c r="G88" s="171" t="s">
        <v>201</v>
      </c>
      <c r="H88" s="173">
        <v>250.0</v>
      </c>
      <c r="I88" s="25">
        <f t="shared" si="113"/>
        <v>1000</v>
      </c>
      <c r="J88" s="26" t="s">
        <v>208</v>
      </c>
      <c r="K88" s="25">
        <f t="shared" si="114"/>
        <v>320</v>
      </c>
      <c r="L88" s="25">
        <v>300.0</v>
      </c>
      <c r="M88" s="25">
        <f t="shared" si="115"/>
        <v>1200</v>
      </c>
      <c r="N88" s="25">
        <v>100.0</v>
      </c>
      <c r="O88" s="25">
        <f t="shared" si="116"/>
        <v>400</v>
      </c>
      <c r="P88" s="27">
        <f t="shared" si="117"/>
        <v>730</v>
      </c>
      <c r="Q88" s="25">
        <f t="shared" si="118"/>
        <v>2920</v>
      </c>
      <c r="R88" s="81">
        <v>58.0</v>
      </c>
      <c r="S88" s="81">
        <f t="shared" si="119"/>
        <v>42340</v>
      </c>
      <c r="T88" s="81">
        <f t="shared" si="120"/>
        <v>169360</v>
      </c>
      <c r="U88" s="81"/>
      <c r="V88" s="81"/>
      <c r="W88" s="131"/>
    </row>
    <row r="89" ht="66.75" customHeight="1">
      <c r="A89" s="98">
        <v>69.0</v>
      </c>
      <c r="B89" s="97">
        <v>45.0</v>
      </c>
      <c r="C89" s="98" t="s">
        <v>61</v>
      </c>
      <c r="D89" s="88" t="s">
        <v>209</v>
      </c>
      <c r="E89" s="100" t="s">
        <v>210</v>
      </c>
      <c r="F89" s="71" t="s">
        <v>27</v>
      </c>
      <c r="G89" s="126" t="s">
        <v>99</v>
      </c>
      <c r="H89" s="72">
        <v>200.0</v>
      </c>
      <c r="I89" s="72">
        <f t="shared" si="113"/>
        <v>800</v>
      </c>
      <c r="J89" s="73" t="s">
        <v>84</v>
      </c>
      <c r="K89" s="72">
        <f t="shared" si="114"/>
        <v>80</v>
      </c>
      <c r="L89" s="72">
        <v>60.0</v>
      </c>
      <c r="M89" s="72">
        <f t="shared" si="115"/>
        <v>240</v>
      </c>
      <c r="N89" s="72">
        <v>60.0</v>
      </c>
      <c r="O89" s="72">
        <f t="shared" si="116"/>
        <v>240</v>
      </c>
      <c r="P89" s="74">
        <f t="shared" si="117"/>
        <v>340</v>
      </c>
      <c r="Q89" s="72">
        <f t="shared" si="118"/>
        <v>1360</v>
      </c>
      <c r="R89" s="75">
        <v>60.0</v>
      </c>
      <c r="S89" s="75">
        <f t="shared" si="119"/>
        <v>20400</v>
      </c>
      <c r="T89" s="75">
        <f t="shared" si="120"/>
        <v>81600</v>
      </c>
      <c r="U89" s="75">
        <f>T89+T90</f>
        <v>196800</v>
      </c>
      <c r="V89" s="75">
        <f>U89*0.2</f>
        <v>39360</v>
      </c>
      <c r="W89" s="75">
        <f>U89+V89</f>
        <v>236160</v>
      </c>
    </row>
    <row r="90" ht="50.25" customHeight="1">
      <c r="A90" s="19"/>
      <c r="B90" s="93"/>
      <c r="C90" s="19" t="s">
        <v>211</v>
      </c>
      <c r="D90" s="85"/>
      <c r="E90" s="112" t="s">
        <v>212</v>
      </c>
      <c r="F90" s="23" t="s">
        <v>27</v>
      </c>
      <c r="G90" s="24" t="s">
        <v>99</v>
      </c>
      <c r="H90" s="25">
        <v>200.0</v>
      </c>
      <c r="I90" s="25">
        <f t="shared" si="113"/>
        <v>800</v>
      </c>
      <c r="J90" s="26" t="s">
        <v>84</v>
      </c>
      <c r="K90" s="25">
        <f t="shared" si="114"/>
        <v>80</v>
      </c>
      <c r="L90" s="25">
        <v>40.0</v>
      </c>
      <c r="M90" s="25">
        <f t="shared" si="115"/>
        <v>160</v>
      </c>
      <c r="N90" s="25">
        <v>100.0</v>
      </c>
      <c r="O90" s="25">
        <f t="shared" si="116"/>
        <v>400</v>
      </c>
      <c r="P90" s="27">
        <f t="shared" si="117"/>
        <v>360</v>
      </c>
      <c r="Q90" s="25">
        <f t="shared" si="118"/>
        <v>1440</v>
      </c>
      <c r="R90" s="81">
        <v>80.0</v>
      </c>
      <c r="S90" s="81">
        <f t="shared" si="119"/>
        <v>28800</v>
      </c>
      <c r="T90" s="81">
        <f t="shared" si="120"/>
        <v>115200</v>
      </c>
      <c r="U90" s="81"/>
      <c r="V90" s="81"/>
      <c r="W90" s="131"/>
    </row>
    <row r="91" ht="29.25" customHeight="1">
      <c r="A91" s="83" t="s">
        <v>213</v>
      </c>
      <c r="B91" s="84"/>
      <c r="C91" s="84"/>
      <c r="D91" s="84"/>
      <c r="E91" s="84"/>
      <c r="F91" s="84"/>
      <c r="G91" s="85"/>
      <c r="H91" s="72"/>
      <c r="I91" s="72"/>
      <c r="J91" s="161"/>
      <c r="K91" s="72"/>
      <c r="L91" s="72"/>
      <c r="M91" s="72"/>
      <c r="N91" s="72"/>
      <c r="O91" s="72"/>
      <c r="P91" s="72"/>
      <c r="Q91" s="72"/>
      <c r="R91" s="75"/>
      <c r="S91" s="75"/>
      <c r="T91" s="75"/>
      <c r="U91" s="75"/>
      <c r="V91" s="143"/>
      <c r="W91" s="143"/>
    </row>
    <row r="92" ht="48.75" customHeight="1">
      <c r="A92" s="19">
        <v>70.0</v>
      </c>
      <c r="B92" s="19">
        <v>46.0</v>
      </c>
      <c r="C92" s="19"/>
      <c r="D92" s="150" t="s">
        <v>214</v>
      </c>
      <c r="E92" s="174" t="s">
        <v>215</v>
      </c>
      <c r="F92" s="23" t="s">
        <v>27</v>
      </c>
      <c r="G92" s="153" t="s">
        <v>28</v>
      </c>
      <c r="H92" s="25">
        <v>5.0</v>
      </c>
      <c r="I92" s="25">
        <f t="shared" ref="I92:I93" si="123">H92*4</f>
        <v>20</v>
      </c>
      <c r="J92" s="26" t="s">
        <v>216</v>
      </c>
      <c r="K92" s="25">
        <f t="shared" ref="K92:K93" si="124">J92*4</f>
        <v>36</v>
      </c>
      <c r="L92" s="25">
        <v>10.0</v>
      </c>
      <c r="M92" s="25">
        <f t="shared" ref="M92:M93" si="125">L92*4</f>
        <v>40</v>
      </c>
      <c r="N92" s="25">
        <v>10.0</v>
      </c>
      <c r="O92" s="25">
        <f t="shared" ref="O92:O103" si="126">N92*4</f>
        <v>40</v>
      </c>
      <c r="P92" s="27">
        <f t="shared" ref="P92:P93" si="127">H92+J92+L92+N92</f>
        <v>34</v>
      </c>
      <c r="Q92" s="25">
        <f t="shared" ref="Q92:Q93" si="128">P92*4</f>
        <v>136</v>
      </c>
      <c r="R92" s="81">
        <v>53.0</v>
      </c>
      <c r="S92" s="81">
        <f t="shared" ref="S92:S93" si="129">P92*R92</f>
        <v>1802</v>
      </c>
      <c r="T92" s="81">
        <f t="shared" ref="T92:T93" si="130">R92*Q92</f>
        <v>7208</v>
      </c>
      <c r="U92" s="81">
        <f t="shared" ref="U92:U93" si="131">T92</f>
        <v>7208</v>
      </c>
      <c r="V92" s="81">
        <f t="shared" ref="V92:V93" si="132">U92*0.2</f>
        <v>1441.6</v>
      </c>
      <c r="W92" s="81">
        <f t="shared" ref="W92:W93" si="133">U92+V92</f>
        <v>8649.6</v>
      </c>
    </row>
    <row r="93" ht="48.75" customHeight="1">
      <c r="A93" s="31">
        <v>71.0</v>
      </c>
      <c r="B93" s="31">
        <v>47.0</v>
      </c>
      <c r="C93" s="31"/>
      <c r="D93" s="33" t="s">
        <v>217</v>
      </c>
      <c r="E93" s="47" t="s">
        <v>218</v>
      </c>
      <c r="F93" s="35" t="s">
        <v>27</v>
      </c>
      <c r="G93" s="36" t="s">
        <v>28</v>
      </c>
      <c r="H93" s="37">
        <v>200.0</v>
      </c>
      <c r="I93" s="37">
        <f t="shared" si="123"/>
        <v>800</v>
      </c>
      <c r="J93" s="38" t="s">
        <v>204</v>
      </c>
      <c r="K93" s="37">
        <f t="shared" si="124"/>
        <v>600</v>
      </c>
      <c r="L93" s="37">
        <v>100.0</v>
      </c>
      <c r="M93" s="37">
        <f t="shared" si="125"/>
        <v>400</v>
      </c>
      <c r="N93" s="37">
        <v>5000.0</v>
      </c>
      <c r="O93" s="37">
        <f t="shared" si="126"/>
        <v>20000</v>
      </c>
      <c r="P93" s="39">
        <f t="shared" si="127"/>
        <v>5450</v>
      </c>
      <c r="Q93" s="37">
        <f t="shared" si="128"/>
        <v>21800</v>
      </c>
      <c r="R93" s="124">
        <v>0.4</v>
      </c>
      <c r="S93" s="124">
        <f t="shared" si="129"/>
        <v>2180</v>
      </c>
      <c r="T93" s="124">
        <f t="shared" si="130"/>
        <v>8720</v>
      </c>
      <c r="U93" s="124">
        <f t="shared" si="131"/>
        <v>8720</v>
      </c>
      <c r="V93" s="124">
        <f t="shared" si="132"/>
        <v>1744</v>
      </c>
      <c r="W93" s="124">
        <f t="shared" si="133"/>
        <v>10464</v>
      </c>
    </row>
    <row r="94" ht="32.25" customHeight="1">
      <c r="A94" s="83" t="s">
        <v>219</v>
      </c>
      <c r="B94" s="84"/>
      <c r="C94" s="84"/>
      <c r="D94" s="84"/>
      <c r="E94" s="84"/>
      <c r="F94" s="84"/>
      <c r="G94" s="85"/>
      <c r="H94" s="72"/>
      <c r="I94" s="72"/>
      <c r="J94" s="161"/>
      <c r="K94" s="72"/>
      <c r="L94" s="72"/>
      <c r="M94" s="72"/>
      <c r="N94" s="72"/>
      <c r="O94" s="72">
        <f t="shared" si="126"/>
        <v>0</v>
      </c>
      <c r="P94" s="72"/>
      <c r="Q94" s="72"/>
      <c r="R94" s="75"/>
      <c r="S94" s="75"/>
      <c r="T94" s="75"/>
      <c r="U94" s="75"/>
      <c r="V94" s="143"/>
      <c r="W94" s="143"/>
    </row>
    <row r="95" ht="48.75" customHeight="1">
      <c r="A95" s="19">
        <v>72.0</v>
      </c>
      <c r="B95" s="19">
        <v>48.0</v>
      </c>
      <c r="C95" s="175"/>
      <c r="D95" s="165" t="s">
        <v>220</v>
      </c>
      <c r="E95" s="176" t="s">
        <v>221</v>
      </c>
      <c r="F95" s="23" t="s">
        <v>27</v>
      </c>
      <c r="G95" s="24" t="s">
        <v>28</v>
      </c>
      <c r="H95" s="25">
        <v>5.0</v>
      </c>
      <c r="I95" s="25">
        <f t="shared" ref="I95:I100" si="134">H95*4</f>
        <v>20</v>
      </c>
      <c r="J95" s="26" t="s">
        <v>73</v>
      </c>
      <c r="K95" s="25">
        <f t="shared" ref="K95:K100" si="135">J95*4</f>
        <v>20</v>
      </c>
      <c r="L95" s="25">
        <v>10.0</v>
      </c>
      <c r="M95" s="25">
        <f t="shared" ref="M95:M100" si="136">L95*4</f>
        <v>40</v>
      </c>
      <c r="N95" s="25">
        <v>10.0</v>
      </c>
      <c r="O95" s="25">
        <f t="shared" si="126"/>
        <v>40</v>
      </c>
      <c r="P95" s="27">
        <f t="shared" ref="P95:P100" si="137">H95+J95+L95+N95</f>
        <v>30</v>
      </c>
      <c r="Q95" s="25">
        <f t="shared" ref="Q95:Q100" si="138">P95*4</f>
        <v>120</v>
      </c>
      <c r="R95" s="162">
        <v>49.0</v>
      </c>
      <c r="S95" s="81">
        <f t="shared" ref="S95:S100" si="139">P95*R95</f>
        <v>1470</v>
      </c>
      <c r="T95" s="81">
        <f t="shared" ref="T95:T100" si="140">R95*Q95</f>
        <v>5880</v>
      </c>
      <c r="U95" s="81">
        <f>T95</f>
        <v>5880</v>
      </c>
      <c r="V95" s="81">
        <f t="shared" ref="V95:V96" si="141">U95*0.2</f>
        <v>1176</v>
      </c>
      <c r="W95" s="81">
        <f t="shared" ref="W95:W96" si="142">U95+V95</f>
        <v>7056</v>
      </c>
    </row>
    <row r="96" ht="422.25" customHeight="1">
      <c r="A96" s="97">
        <v>75.0</v>
      </c>
      <c r="B96" s="97">
        <v>49.0</v>
      </c>
      <c r="C96" s="31" t="s">
        <v>61</v>
      </c>
      <c r="D96" s="119" t="s">
        <v>222</v>
      </c>
      <c r="E96" s="35" t="s">
        <v>223</v>
      </c>
      <c r="F96" s="110" t="s">
        <v>36</v>
      </c>
      <c r="G96" s="36" t="s">
        <v>224</v>
      </c>
      <c r="H96" s="72">
        <v>3600.0</v>
      </c>
      <c r="I96" s="72">
        <f t="shared" si="134"/>
        <v>14400</v>
      </c>
      <c r="J96" s="73" t="s">
        <v>225</v>
      </c>
      <c r="K96" s="72">
        <f t="shared" si="135"/>
        <v>12000</v>
      </c>
      <c r="L96" s="72">
        <v>2500.0</v>
      </c>
      <c r="M96" s="72">
        <f t="shared" si="136"/>
        <v>10000</v>
      </c>
      <c r="N96" s="72">
        <v>4000.0</v>
      </c>
      <c r="O96" s="72">
        <f t="shared" si="126"/>
        <v>16000</v>
      </c>
      <c r="P96" s="74">
        <f t="shared" si="137"/>
        <v>13100</v>
      </c>
      <c r="Q96" s="72">
        <f t="shared" si="138"/>
        <v>52400</v>
      </c>
      <c r="R96" s="177">
        <v>34.0</v>
      </c>
      <c r="S96" s="75">
        <f t="shared" si="139"/>
        <v>445400</v>
      </c>
      <c r="T96" s="75">
        <f t="shared" si="140"/>
        <v>1781600</v>
      </c>
      <c r="U96" s="75">
        <f>T96+T97+T98</f>
        <v>2903600</v>
      </c>
      <c r="V96" s="75">
        <f t="shared" si="141"/>
        <v>580720</v>
      </c>
      <c r="W96" s="75">
        <f t="shared" si="142"/>
        <v>3484320</v>
      </c>
    </row>
    <row r="97" ht="537.0" customHeight="1">
      <c r="A97" s="102"/>
      <c r="B97" s="102"/>
      <c r="C97" s="31" t="s">
        <v>65</v>
      </c>
      <c r="D97" s="52"/>
      <c r="E97" s="35" t="s">
        <v>226</v>
      </c>
      <c r="F97" s="111" t="s">
        <v>36</v>
      </c>
      <c r="G97" s="24" t="s">
        <v>224</v>
      </c>
      <c r="H97" s="63">
        <v>450.0</v>
      </c>
      <c r="I97" s="63">
        <f t="shared" si="134"/>
        <v>1800</v>
      </c>
      <c r="J97" s="64" t="s">
        <v>187</v>
      </c>
      <c r="K97" s="63">
        <f t="shared" si="135"/>
        <v>1200</v>
      </c>
      <c r="L97" s="63">
        <v>500.0</v>
      </c>
      <c r="M97" s="63">
        <f t="shared" si="136"/>
        <v>2000</v>
      </c>
      <c r="N97" s="63">
        <v>450.0</v>
      </c>
      <c r="O97" s="63">
        <f t="shared" si="126"/>
        <v>1800</v>
      </c>
      <c r="P97" s="65">
        <f t="shared" si="137"/>
        <v>1700</v>
      </c>
      <c r="Q97" s="63">
        <f t="shared" si="138"/>
        <v>6800</v>
      </c>
      <c r="R97" s="178">
        <v>27.0</v>
      </c>
      <c r="S97" s="66">
        <f t="shared" si="139"/>
        <v>45900</v>
      </c>
      <c r="T97" s="66">
        <f t="shared" si="140"/>
        <v>183600</v>
      </c>
      <c r="U97" s="66"/>
      <c r="V97" s="129"/>
      <c r="W97" s="129"/>
    </row>
    <row r="98" ht="336.75" customHeight="1">
      <c r="A98" s="93"/>
      <c r="B98" s="93"/>
      <c r="C98" s="31" t="s">
        <v>67</v>
      </c>
      <c r="D98" s="85"/>
      <c r="E98" s="179" t="s">
        <v>227</v>
      </c>
      <c r="F98" s="113" t="s">
        <v>36</v>
      </c>
      <c r="G98" s="24" t="s">
        <v>224</v>
      </c>
      <c r="H98" s="25">
        <v>6000.0</v>
      </c>
      <c r="I98" s="25">
        <f t="shared" si="134"/>
        <v>24000</v>
      </c>
      <c r="J98" s="26" t="s">
        <v>228</v>
      </c>
      <c r="K98" s="25">
        <f t="shared" si="135"/>
        <v>5200</v>
      </c>
      <c r="L98" s="25">
        <v>4000.0</v>
      </c>
      <c r="M98" s="25">
        <f t="shared" si="136"/>
        <v>16000</v>
      </c>
      <c r="N98" s="25">
        <v>2500.0</v>
      </c>
      <c r="O98" s="25">
        <f t="shared" si="126"/>
        <v>10000</v>
      </c>
      <c r="P98" s="27">
        <f t="shared" si="137"/>
        <v>13800</v>
      </c>
      <c r="Q98" s="25">
        <f t="shared" si="138"/>
        <v>55200</v>
      </c>
      <c r="R98" s="162">
        <v>17.0</v>
      </c>
      <c r="S98" s="81">
        <f t="shared" si="139"/>
        <v>234600</v>
      </c>
      <c r="T98" s="81">
        <f t="shared" si="140"/>
        <v>938400</v>
      </c>
      <c r="U98" s="81"/>
      <c r="V98" s="131"/>
      <c r="W98" s="131"/>
    </row>
    <row r="99" ht="54.75" customHeight="1">
      <c r="A99" s="97" t="s">
        <v>229</v>
      </c>
      <c r="B99" s="31">
        <v>50.0</v>
      </c>
      <c r="C99" s="31"/>
      <c r="D99" s="144" t="s">
        <v>230</v>
      </c>
      <c r="E99" s="47" t="s">
        <v>231</v>
      </c>
      <c r="F99" s="35" t="s">
        <v>27</v>
      </c>
      <c r="G99" s="36" t="s">
        <v>28</v>
      </c>
      <c r="H99" s="37">
        <v>9000.0</v>
      </c>
      <c r="I99" s="37">
        <f t="shared" si="134"/>
        <v>36000</v>
      </c>
      <c r="J99" s="38" t="s">
        <v>225</v>
      </c>
      <c r="K99" s="37">
        <f t="shared" si="135"/>
        <v>12000</v>
      </c>
      <c r="L99" s="37">
        <v>2000.0</v>
      </c>
      <c r="M99" s="37">
        <f t="shared" si="136"/>
        <v>8000</v>
      </c>
      <c r="N99" s="37">
        <v>25000.0</v>
      </c>
      <c r="O99" s="37">
        <f t="shared" si="126"/>
        <v>100000</v>
      </c>
      <c r="P99" s="39">
        <f t="shared" si="137"/>
        <v>39000</v>
      </c>
      <c r="Q99" s="37">
        <f t="shared" si="138"/>
        <v>156000</v>
      </c>
      <c r="R99" s="124">
        <v>0.09</v>
      </c>
      <c r="S99" s="124">
        <f t="shared" si="139"/>
        <v>3510</v>
      </c>
      <c r="T99" s="124">
        <f t="shared" si="140"/>
        <v>14040</v>
      </c>
      <c r="U99" s="124">
        <f t="shared" ref="U99:U100" si="143">T99</f>
        <v>14040</v>
      </c>
      <c r="V99" s="124">
        <f t="shared" ref="V99:V100" si="144">U99*0.2</f>
        <v>2808</v>
      </c>
      <c r="W99" s="124">
        <f t="shared" ref="W99:W100" si="145">U99+V99</f>
        <v>16848</v>
      </c>
    </row>
    <row r="100" ht="42.75" customHeight="1">
      <c r="A100" s="93"/>
      <c r="B100" s="31">
        <v>51.0</v>
      </c>
      <c r="C100" s="31"/>
      <c r="D100" s="144" t="s">
        <v>232</v>
      </c>
      <c r="E100" s="47" t="s">
        <v>233</v>
      </c>
      <c r="F100" s="35" t="s">
        <v>27</v>
      </c>
      <c r="G100" s="36" t="s">
        <v>28</v>
      </c>
      <c r="H100" s="37">
        <v>200.0</v>
      </c>
      <c r="I100" s="37">
        <f t="shared" si="134"/>
        <v>800</v>
      </c>
      <c r="J100" s="38" t="s">
        <v>181</v>
      </c>
      <c r="K100" s="37">
        <f t="shared" si="135"/>
        <v>800</v>
      </c>
      <c r="L100" s="37">
        <v>1000.0</v>
      </c>
      <c r="M100" s="37">
        <f t="shared" si="136"/>
        <v>4000</v>
      </c>
      <c r="N100" s="37">
        <v>2000.0</v>
      </c>
      <c r="O100" s="37">
        <f t="shared" si="126"/>
        <v>8000</v>
      </c>
      <c r="P100" s="39">
        <f t="shared" si="137"/>
        <v>3400</v>
      </c>
      <c r="Q100" s="37">
        <f t="shared" si="138"/>
        <v>13600</v>
      </c>
      <c r="R100" s="124">
        <v>0.253</v>
      </c>
      <c r="S100" s="124">
        <f t="shared" si="139"/>
        <v>860.2</v>
      </c>
      <c r="T100" s="124">
        <f t="shared" si="140"/>
        <v>3440.8</v>
      </c>
      <c r="U100" s="124">
        <f t="shared" si="143"/>
        <v>3440.8</v>
      </c>
      <c r="V100" s="124">
        <f t="shared" si="144"/>
        <v>688.16</v>
      </c>
      <c r="W100" s="124">
        <f t="shared" si="145"/>
        <v>4128.96</v>
      </c>
    </row>
    <row r="101" ht="24.75" customHeight="1">
      <c r="A101" s="83" t="s">
        <v>234</v>
      </c>
      <c r="B101" s="84"/>
      <c r="C101" s="84"/>
      <c r="D101" s="84"/>
      <c r="E101" s="84"/>
      <c r="F101" s="84"/>
      <c r="G101" s="85"/>
      <c r="H101" s="72"/>
      <c r="I101" s="72"/>
      <c r="J101" s="161"/>
      <c r="K101" s="72"/>
      <c r="L101" s="72"/>
      <c r="M101" s="72"/>
      <c r="N101" s="72"/>
      <c r="O101" s="72">
        <f t="shared" si="126"/>
        <v>0</v>
      </c>
      <c r="P101" s="72"/>
      <c r="Q101" s="72"/>
      <c r="R101" s="75"/>
      <c r="S101" s="75"/>
      <c r="T101" s="75"/>
      <c r="U101" s="75"/>
      <c r="V101" s="143"/>
      <c r="W101" s="143"/>
    </row>
    <row r="102" ht="38.25" customHeight="1">
      <c r="A102" s="103">
        <v>77.0</v>
      </c>
      <c r="B102" s="86">
        <v>52.0</v>
      </c>
      <c r="C102" s="103" t="s">
        <v>235</v>
      </c>
      <c r="D102" s="88" t="s">
        <v>236</v>
      </c>
      <c r="E102" s="180" t="s">
        <v>237</v>
      </c>
      <c r="F102" s="90" t="s">
        <v>27</v>
      </c>
      <c r="G102" s="128" t="s">
        <v>28</v>
      </c>
      <c r="H102" s="63">
        <v>8000.0</v>
      </c>
      <c r="I102" s="63">
        <f t="shared" ref="I102:I103" si="146">H102*4</f>
        <v>32000</v>
      </c>
      <c r="J102" s="120" t="s">
        <v>225</v>
      </c>
      <c r="K102" s="63">
        <f t="shared" ref="K102:K103" si="147">J102*4</f>
        <v>12000</v>
      </c>
      <c r="L102" s="121">
        <v>3100.0</v>
      </c>
      <c r="M102" s="63">
        <f t="shared" ref="M102:M103" si="148">L102*4</f>
        <v>12400</v>
      </c>
      <c r="N102" s="63">
        <v>3500.0</v>
      </c>
      <c r="O102" s="63">
        <f t="shared" si="126"/>
        <v>14000</v>
      </c>
      <c r="P102" s="65">
        <f t="shared" ref="P102:P103" si="149">H102+J102+L102+N102</f>
        <v>17600</v>
      </c>
      <c r="Q102" s="63">
        <f t="shared" ref="Q102:Q103" si="150">P102*4</f>
        <v>70400</v>
      </c>
      <c r="R102" s="66">
        <v>3.0</v>
      </c>
      <c r="S102" s="66">
        <f t="shared" ref="S102:S103" si="151">P102*R102</f>
        <v>52800</v>
      </c>
      <c r="T102" s="66">
        <f t="shared" ref="T102:T103" si="152">R102*Q102</f>
        <v>211200</v>
      </c>
      <c r="U102" s="66">
        <f>T102+T103</f>
        <v>251240</v>
      </c>
      <c r="V102" s="66">
        <f>U102*0.2</f>
        <v>50248</v>
      </c>
      <c r="W102" s="66">
        <f>U102+V102</f>
        <v>301488</v>
      </c>
    </row>
    <row r="103" ht="48.75" customHeight="1">
      <c r="A103" s="19"/>
      <c r="B103" s="93"/>
      <c r="C103" s="19" t="s">
        <v>211</v>
      </c>
      <c r="D103" s="85"/>
      <c r="E103" s="112" t="s">
        <v>238</v>
      </c>
      <c r="F103" s="23" t="s">
        <v>27</v>
      </c>
      <c r="G103" s="24" t="s">
        <v>28</v>
      </c>
      <c r="H103" s="25">
        <v>2000.0</v>
      </c>
      <c r="I103" s="25">
        <f t="shared" si="146"/>
        <v>8000</v>
      </c>
      <c r="J103" s="181" t="s">
        <v>239</v>
      </c>
      <c r="K103" s="25">
        <f t="shared" si="147"/>
        <v>6000</v>
      </c>
      <c r="L103" s="130">
        <v>50.0</v>
      </c>
      <c r="M103" s="25">
        <f t="shared" si="148"/>
        <v>200</v>
      </c>
      <c r="N103" s="25">
        <v>1000.0</v>
      </c>
      <c r="O103" s="25">
        <f t="shared" si="126"/>
        <v>4000</v>
      </c>
      <c r="P103" s="27">
        <f t="shared" si="149"/>
        <v>4550</v>
      </c>
      <c r="Q103" s="25">
        <f t="shared" si="150"/>
        <v>18200</v>
      </c>
      <c r="R103" s="81">
        <v>2.2</v>
      </c>
      <c r="S103" s="81">
        <f t="shared" si="151"/>
        <v>10010</v>
      </c>
      <c r="T103" s="81">
        <f t="shared" si="152"/>
        <v>40040</v>
      </c>
      <c r="U103" s="81"/>
      <c r="V103" s="81"/>
      <c r="W103" s="131"/>
    </row>
    <row r="104" ht="23.25" customHeight="1">
      <c r="A104" s="83" t="s">
        <v>240</v>
      </c>
      <c r="B104" s="84"/>
      <c r="C104" s="84"/>
      <c r="D104" s="84"/>
      <c r="E104" s="84"/>
      <c r="F104" s="84"/>
      <c r="G104" s="85"/>
      <c r="H104" s="72"/>
      <c r="I104" s="72"/>
      <c r="J104" s="161"/>
      <c r="K104" s="72"/>
      <c r="L104" s="72"/>
      <c r="M104" s="72"/>
      <c r="N104" s="72"/>
      <c r="O104" s="72"/>
      <c r="P104" s="72"/>
      <c r="Q104" s="72"/>
      <c r="R104" s="75"/>
      <c r="S104" s="75"/>
      <c r="T104" s="75"/>
      <c r="U104" s="75"/>
      <c r="V104" s="143"/>
      <c r="W104" s="143"/>
    </row>
    <row r="105" ht="65.25" customHeight="1">
      <c r="A105" s="103">
        <v>78.0</v>
      </c>
      <c r="B105" s="86">
        <v>53.0</v>
      </c>
      <c r="C105" s="103" t="s">
        <v>235</v>
      </c>
      <c r="D105" s="119" t="s">
        <v>241</v>
      </c>
      <c r="E105" s="90" t="s">
        <v>242</v>
      </c>
      <c r="F105" s="90" t="s">
        <v>27</v>
      </c>
      <c r="G105" s="128" t="s">
        <v>28</v>
      </c>
      <c r="H105" s="63">
        <v>200.0</v>
      </c>
      <c r="I105" s="63">
        <f t="shared" ref="I105:I113" si="153">H105*4</f>
        <v>800</v>
      </c>
      <c r="J105" s="64" t="s">
        <v>243</v>
      </c>
      <c r="K105" s="63">
        <f t="shared" ref="K105:K113" si="154">J105*4</f>
        <v>1400</v>
      </c>
      <c r="L105" s="63">
        <v>600.0</v>
      </c>
      <c r="M105" s="63">
        <f t="shared" ref="M105:M113" si="155">L105*4</f>
        <v>2400</v>
      </c>
      <c r="N105" s="63">
        <v>600.0</v>
      </c>
      <c r="O105" s="63">
        <f t="shared" ref="O105:O113" si="156">N105*4</f>
        <v>2400</v>
      </c>
      <c r="P105" s="65">
        <f t="shared" ref="P105:P113" si="157">H105+J105+L105+N105</f>
        <v>1750</v>
      </c>
      <c r="Q105" s="63">
        <f t="shared" ref="Q105:Q113" si="158">P105*4</f>
        <v>7000</v>
      </c>
      <c r="R105" s="66">
        <v>1.05</v>
      </c>
      <c r="S105" s="66">
        <f t="shared" ref="S105:S113" si="159">P105*R105</f>
        <v>1837.5</v>
      </c>
      <c r="T105" s="66">
        <f t="shared" ref="T105:T113" si="160">R105*Q105</f>
        <v>7350</v>
      </c>
      <c r="U105" s="66">
        <f>T105+T106</f>
        <v>8257.8</v>
      </c>
      <c r="V105" s="66">
        <f>U105*0.2</f>
        <v>1651.56</v>
      </c>
      <c r="W105" s="66">
        <f>U105+V105</f>
        <v>9909.36</v>
      </c>
    </row>
    <row r="106" ht="84.0" customHeight="1">
      <c r="A106" s="19"/>
      <c r="B106" s="93"/>
      <c r="C106" s="19" t="s">
        <v>211</v>
      </c>
      <c r="D106" s="85"/>
      <c r="E106" s="23" t="s">
        <v>244</v>
      </c>
      <c r="F106" s="23" t="s">
        <v>27</v>
      </c>
      <c r="G106" s="24" t="s">
        <v>28</v>
      </c>
      <c r="H106" s="25">
        <v>100.0</v>
      </c>
      <c r="I106" s="25">
        <f t="shared" si="153"/>
        <v>400</v>
      </c>
      <c r="J106" s="26" t="s">
        <v>124</v>
      </c>
      <c r="K106" s="25">
        <f t="shared" si="154"/>
        <v>400</v>
      </c>
      <c r="L106" s="25">
        <v>5.0</v>
      </c>
      <c r="M106" s="25">
        <f t="shared" si="155"/>
        <v>20</v>
      </c>
      <c r="N106" s="25">
        <v>50.0</v>
      </c>
      <c r="O106" s="25">
        <f t="shared" si="156"/>
        <v>200</v>
      </c>
      <c r="P106" s="27">
        <f t="shared" si="157"/>
        <v>255</v>
      </c>
      <c r="Q106" s="25">
        <f t="shared" si="158"/>
        <v>1020</v>
      </c>
      <c r="R106" s="81">
        <v>0.89</v>
      </c>
      <c r="S106" s="81">
        <f t="shared" si="159"/>
        <v>226.95</v>
      </c>
      <c r="T106" s="81">
        <f t="shared" si="160"/>
        <v>907.8</v>
      </c>
      <c r="U106" s="81"/>
      <c r="V106" s="131"/>
      <c r="W106" s="131"/>
    </row>
    <row r="107" ht="48.75" customHeight="1">
      <c r="A107" s="31">
        <v>79.0</v>
      </c>
      <c r="B107" s="31">
        <v>54.0</v>
      </c>
      <c r="C107" s="31"/>
      <c r="D107" s="33" t="s">
        <v>245</v>
      </c>
      <c r="E107" s="45" t="s">
        <v>246</v>
      </c>
      <c r="F107" s="35" t="s">
        <v>27</v>
      </c>
      <c r="G107" s="36" t="s">
        <v>28</v>
      </c>
      <c r="H107" s="37">
        <v>250.0</v>
      </c>
      <c r="I107" s="37">
        <f t="shared" si="153"/>
        <v>1000</v>
      </c>
      <c r="J107" s="38" t="s">
        <v>48</v>
      </c>
      <c r="K107" s="37">
        <f t="shared" si="154"/>
        <v>160</v>
      </c>
      <c r="L107" s="37">
        <v>120.0</v>
      </c>
      <c r="M107" s="37">
        <f t="shared" si="155"/>
        <v>480</v>
      </c>
      <c r="N107" s="37">
        <v>150.0</v>
      </c>
      <c r="O107" s="37">
        <f t="shared" si="156"/>
        <v>600</v>
      </c>
      <c r="P107" s="39">
        <f t="shared" si="157"/>
        <v>560</v>
      </c>
      <c r="Q107" s="37">
        <f t="shared" si="158"/>
        <v>2240</v>
      </c>
      <c r="R107" s="124">
        <v>10.5</v>
      </c>
      <c r="S107" s="124">
        <f t="shared" si="159"/>
        <v>5880</v>
      </c>
      <c r="T107" s="124">
        <f t="shared" si="160"/>
        <v>23520</v>
      </c>
      <c r="U107" s="124">
        <f>T107</f>
        <v>23520</v>
      </c>
      <c r="V107" s="124">
        <f t="shared" ref="V107:V108" si="161">U107*0.2</f>
        <v>4704</v>
      </c>
      <c r="W107" s="124">
        <f t="shared" ref="W107:W108" si="162">U107+V107</f>
        <v>28224</v>
      </c>
    </row>
    <row r="108" ht="90.0" customHeight="1">
      <c r="A108" s="97">
        <v>80.0</v>
      </c>
      <c r="B108" s="97">
        <v>55.0</v>
      </c>
      <c r="C108" s="98" t="s">
        <v>61</v>
      </c>
      <c r="D108" s="88" t="s">
        <v>247</v>
      </c>
      <c r="E108" s="71" t="s">
        <v>248</v>
      </c>
      <c r="F108" s="71" t="s">
        <v>27</v>
      </c>
      <c r="G108" s="126" t="s">
        <v>28</v>
      </c>
      <c r="H108" s="72">
        <v>600.0</v>
      </c>
      <c r="I108" s="72">
        <f t="shared" si="153"/>
        <v>2400</v>
      </c>
      <c r="J108" s="73" t="s">
        <v>84</v>
      </c>
      <c r="K108" s="72">
        <f t="shared" si="154"/>
        <v>80</v>
      </c>
      <c r="L108" s="72">
        <v>50.0</v>
      </c>
      <c r="M108" s="72">
        <f t="shared" si="155"/>
        <v>200</v>
      </c>
      <c r="N108" s="72">
        <v>100.0</v>
      </c>
      <c r="O108" s="72">
        <f t="shared" si="156"/>
        <v>400</v>
      </c>
      <c r="P108" s="74">
        <f t="shared" si="157"/>
        <v>770</v>
      </c>
      <c r="Q108" s="72">
        <f t="shared" si="158"/>
        <v>3080</v>
      </c>
      <c r="R108" s="75">
        <v>38.0</v>
      </c>
      <c r="S108" s="75">
        <f t="shared" si="159"/>
        <v>29260</v>
      </c>
      <c r="T108" s="75">
        <f t="shared" si="160"/>
        <v>117040</v>
      </c>
      <c r="U108" s="75">
        <f>T108+T109</f>
        <v>132952</v>
      </c>
      <c r="V108" s="75">
        <f t="shared" si="161"/>
        <v>26590.4</v>
      </c>
      <c r="W108" s="75">
        <f t="shared" si="162"/>
        <v>159542.4</v>
      </c>
    </row>
    <row r="109" ht="88.5" customHeight="1">
      <c r="A109" s="93"/>
      <c r="B109" s="93"/>
      <c r="C109" s="19" t="s">
        <v>65</v>
      </c>
      <c r="D109" s="94"/>
      <c r="E109" s="113" t="s">
        <v>249</v>
      </c>
      <c r="F109" s="23" t="s">
        <v>27</v>
      </c>
      <c r="G109" s="24" t="s">
        <v>28</v>
      </c>
      <c r="H109" s="25">
        <v>300.0</v>
      </c>
      <c r="I109" s="25">
        <f t="shared" si="153"/>
        <v>1200</v>
      </c>
      <c r="J109" s="26" t="s">
        <v>187</v>
      </c>
      <c r="K109" s="25">
        <f t="shared" si="154"/>
        <v>1200</v>
      </c>
      <c r="L109" s="25">
        <v>500.0</v>
      </c>
      <c r="M109" s="25">
        <f t="shared" si="155"/>
        <v>2000</v>
      </c>
      <c r="N109" s="25">
        <v>200.0</v>
      </c>
      <c r="O109" s="25">
        <f t="shared" si="156"/>
        <v>800</v>
      </c>
      <c r="P109" s="27">
        <f t="shared" si="157"/>
        <v>1300</v>
      </c>
      <c r="Q109" s="25">
        <f t="shared" si="158"/>
        <v>5200</v>
      </c>
      <c r="R109" s="81">
        <v>3.06</v>
      </c>
      <c r="S109" s="81">
        <f t="shared" si="159"/>
        <v>3978</v>
      </c>
      <c r="T109" s="81">
        <f t="shared" si="160"/>
        <v>15912</v>
      </c>
      <c r="U109" s="81"/>
      <c r="V109" s="131"/>
      <c r="W109" s="131"/>
    </row>
    <row r="110" ht="45.75" customHeight="1">
      <c r="A110" s="31"/>
      <c r="B110" s="31">
        <v>56.0</v>
      </c>
      <c r="C110" s="31"/>
      <c r="D110" s="33" t="s">
        <v>250</v>
      </c>
      <c r="E110" s="45" t="s">
        <v>251</v>
      </c>
      <c r="F110" s="35" t="s">
        <v>27</v>
      </c>
      <c r="G110" s="36" t="s">
        <v>28</v>
      </c>
      <c r="H110" s="37">
        <v>30.0</v>
      </c>
      <c r="I110" s="37">
        <f t="shared" si="153"/>
        <v>120</v>
      </c>
      <c r="J110" s="38" t="s">
        <v>124</v>
      </c>
      <c r="K110" s="37">
        <f t="shared" si="154"/>
        <v>400</v>
      </c>
      <c r="L110" s="37">
        <v>20.0</v>
      </c>
      <c r="M110" s="37">
        <f t="shared" si="155"/>
        <v>80</v>
      </c>
      <c r="N110" s="37">
        <v>150.0</v>
      </c>
      <c r="O110" s="37">
        <f t="shared" si="156"/>
        <v>600</v>
      </c>
      <c r="P110" s="39">
        <f t="shared" si="157"/>
        <v>300</v>
      </c>
      <c r="Q110" s="37">
        <f t="shared" si="158"/>
        <v>1200</v>
      </c>
      <c r="R110" s="124">
        <v>10.5</v>
      </c>
      <c r="S110" s="124">
        <f t="shared" si="159"/>
        <v>3150</v>
      </c>
      <c r="T110" s="124">
        <f t="shared" si="160"/>
        <v>12600</v>
      </c>
      <c r="U110" s="124">
        <f t="shared" ref="U110:U113" si="163">T110</f>
        <v>12600</v>
      </c>
      <c r="V110" s="124">
        <f t="shared" ref="V110:V113" si="164">U110*0.2</f>
        <v>2520</v>
      </c>
      <c r="W110" s="124">
        <f t="shared" ref="W110:W113" si="165">U110+V110</f>
        <v>15120</v>
      </c>
    </row>
    <row r="111" ht="48.75" customHeight="1">
      <c r="A111" s="31" t="s">
        <v>252</v>
      </c>
      <c r="B111" s="31">
        <v>57.0</v>
      </c>
      <c r="C111" s="31"/>
      <c r="D111" s="33" t="s">
        <v>253</v>
      </c>
      <c r="E111" s="47" t="s">
        <v>254</v>
      </c>
      <c r="F111" s="35" t="s">
        <v>27</v>
      </c>
      <c r="G111" s="36" t="s">
        <v>28</v>
      </c>
      <c r="H111" s="37">
        <v>10.0</v>
      </c>
      <c r="I111" s="37">
        <f t="shared" si="153"/>
        <v>40</v>
      </c>
      <c r="J111" s="38" t="s">
        <v>32</v>
      </c>
      <c r="K111" s="37">
        <f t="shared" si="154"/>
        <v>0</v>
      </c>
      <c r="L111" s="37">
        <v>2.0</v>
      </c>
      <c r="M111" s="37">
        <f t="shared" si="155"/>
        <v>8</v>
      </c>
      <c r="N111" s="37">
        <v>4.0</v>
      </c>
      <c r="O111" s="37">
        <f t="shared" si="156"/>
        <v>16</v>
      </c>
      <c r="P111" s="39">
        <f t="shared" si="157"/>
        <v>16</v>
      </c>
      <c r="Q111" s="37">
        <f t="shared" si="158"/>
        <v>64</v>
      </c>
      <c r="R111" s="124">
        <v>120.0</v>
      </c>
      <c r="S111" s="124">
        <f t="shared" si="159"/>
        <v>1920</v>
      </c>
      <c r="T111" s="124">
        <f t="shared" si="160"/>
        <v>7680</v>
      </c>
      <c r="U111" s="124">
        <f t="shared" si="163"/>
        <v>7680</v>
      </c>
      <c r="V111" s="124">
        <f t="shared" si="164"/>
        <v>1536</v>
      </c>
      <c r="W111" s="124">
        <f t="shared" si="165"/>
        <v>9216</v>
      </c>
    </row>
    <row r="112" ht="48.75" customHeight="1">
      <c r="A112" s="31">
        <v>88.0</v>
      </c>
      <c r="B112" s="31">
        <v>58.0</v>
      </c>
      <c r="C112" s="31"/>
      <c r="D112" s="33" t="s">
        <v>255</v>
      </c>
      <c r="E112" s="45" t="s">
        <v>256</v>
      </c>
      <c r="F112" s="35" t="s">
        <v>27</v>
      </c>
      <c r="G112" s="36" t="s">
        <v>28</v>
      </c>
      <c r="H112" s="37">
        <v>5000.0</v>
      </c>
      <c r="I112" s="37">
        <f t="shared" si="153"/>
        <v>20000</v>
      </c>
      <c r="J112" s="38" t="s">
        <v>257</v>
      </c>
      <c r="K112" s="37">
        <f t="shared" si="154"/>
        <v>20000</v>
      </c>
      <c r="L112" s="37">
        <v>2000.0</v>
      </c>
      <c r="M112" s="37">
        <f t="shared" si="155"/>
        <v>8000</v>
      </c>
      <c r="N112" s="37">
        <v>10000.0</v>
      </c>
      <c r="O112" s="37">
        <f t="shared" si="156"/>
        <v>40000</v>
      </c>
      <c r="P112" s="39">
        <f t="shared" si="157"/>
        <v>22000</v>
      </c>
      <c r="Q112" s="37">
        <f t="shared" si="158"/>
        <v>88000</v>
      </c>
      <c r="R112" s="124">
        <v>0.27</v>
      </c>
      <c r="S112" s="124">
        <f t="shared" si="159"/>
        <v>5940</v>
      </c>
      <c r="T112" s="124">
        <f t="shared" si="160"/>
        <v>23760</v>
      </c>
      <c r="U112" s="124">
        <f t="shared" si="163"/>
        <v>23760</v>
      </c>
      <c r="V112" s="124">
        <f t="shared" si="164"/>
        <v>4752</v>
      </c>
      <c r="W112" s="124">
        <f t="shared" si="165"/>
        <v>28512</v>
      </c>
    </row>
    <row r="113" ht="39.75" customHeight="1">
      <c r="A113" s="132"/>
      <c r="B113" s="182">
        <v>59.0</v>
      </c>
      <c r="C113" s="182"/>
      <c r="D113" s="133" t="s">
        <v>258</v>
      </c>
      <c r="E113" s="183" t="s">
        <v>259</v>
      </c>
      <c r="F113" s="184" t="s">
        <v>27</v>
      </c>
      <c r="G113" s="185" t="s">
        <v>28</v>
      </c>
      <c r="H113" s="37">
        <v>2000.0</v>
      </c>
      <c r="I113" s="37">
        <f t="shared" si="153"/>
        <v>8000</v>
      </c>
      <c r="J113" s="38" t="s">
        <v>260</v>
      </c>
      <c r="K113" s="37">
        <f t="shared" si="154"/>
        <v>2000</v>
      </c>
      <c r="L113" s="37">
        <v>8000.0</v>
      </c>
      <c r="M113" s="37">
        <f t="shared" si="155"/>
        <v>32000</v>
      </c>
      <c r="N113" s="37">
        <v>10000.0</v>
      </c>
      <c r="O113" s="37">
        <f t="shared" si="156"/>
        <v>40000</v>
      </c>
      <c r="P113" s="39">
        <f t="shared" si="157"/>
        <v>20500</v>
      </c>
      <c r="Q113" s="37">
        <f t="shared" si="158"/>
        <v>82000</v>
      </c>
      <c r="R113" s="124">
        <v>0.68</v>
      </c>
      <c r="S113" s="124">
        <f t="shared" si="159"/>
        <v>13940</v>
      </c>
      <c r="T113" s="124">
        <f t="shared" si="160"/>
        <v>55760</v>
      </c>
      <c r="U113" s="124">
        <f t="shared" si="163"/>
        <v>55760</v>
      </c>
      <c r="V113" s="124">
        <f t="shared" si="164"/>
        <v>11152</v>
      </c>
      <c r="W113" s="124">
        <f t="shared" si="165"/>
        <v>66912</v>
      </c>
    </row>
    <row r="114" ht="33.75" customHeight="1">
      <c r="A114" s="186"/>
      <c r="B114" s="182"/>
      <c r="C114" s="182"/>
      <c r="D114" s="182"/>
      <c r="E114" s="187"/>
      <c r="F114" s="187"/>
      <c r="G114" s="188"/>
      <c r="H114" s="124"/>
      <c r="I114" s="124"/>
      <c r="J114" s="124"/>
      <c r="K114" s="37"/>
      <c r="L114" s="37"/>
      <c r="M114" s="37"/>
      <c r="N114" s="37"/>
      <c r="O114" s="37"/>
      <c r="P114" s="124"/>
      <c r="Q114" s="124"/>
      <c r="R114" s="124"/>
      <c r="S114" s="189">
        <f>SUM(S2:S113)</f>
        <v>1963124.85</v>
      </c>
      <c r="T114" s="125">
        <f t="shared" ref="T114:W114" si="166">SUM(T3:T113)</f>
        <v>7852499.4</v>
      </c>
      <c r="U114" s="125">
        <f t="shared" si="166"/>
        <v>7852499.4</v>
      </c>
      <c r="V114" s="125">
        <f t="shared" si="166"/>
        <v>1570499.88</v>
      </c>
      <c r="W114" s="125">
        <f t="shared" si="166"/>
        <v>9422999.28</v>
      </c>
    </row>
  </sheetData>
  <autoFilter ref="$A$1:$W$114"/>
  <mergeCells count="81">
    <mergeCell ref="A46:G46"/>
    <mergeCell ref="A47:A48"/>
    <mergeCell ref="B47:B49"/>
    <mergeCell ref="D47:D49"/>
    <mergeCell ref="A55:G55"/>
    <mergeCell ref="A57:G57"/>
    <mergeCell ref="B58:B59"/>
    <mergeCell ref="D58:D59"/>
    <mergeCell ref="A60:G60"/>
    <mergeCell ref="A61:A63"/>
    <mergeCell ref="B61:B63"/>
    <mergeCell ref="D61:D63"/>
    <mergeCell ref="A66:G66"/>
    <mergeCell ref="A69:G69"/>
    <mergeCell ref="A70:A72"/>
    <mergeCell ref="B70:B72"/>
    <mergeCell ref="D70:D72"/>
    <mergeCell ref="B73:B75"/>
    <mergeCell ref="D73:D75"/>
    <mergeCell ref="A79:G79"/>
    <mergeCell ref="B80:B81"/>
    <mergeCell ref="D80:D81"/>
    <mergeCell ref="A82:G82"/>
    <mergeCell ref="A84:G84"/>
    <mergeCell ref="B86:B88"/>
    <mergeCell ref="D86:D88"/>
    <mergeCell ref="B89:B90"/>
    <mergeCell ref="D89:D90"/>
    <mergeCell ref="B102:B103"/>
    <mergeCell ref="D102:D103"/>
    <mergeCell ref="A104:G104"/>
    <mergeCell ref="B105:B106"/>
    <mergeCell ref="D105:D106"/>
    <mergeCell ref="A108:A109"/>
    <mergeCell ref="B108:B109"/>
    <mergeCell ref="D108:D109"/>
    <mergeCell ref="A91:G91"/>
    <mergeCell ref="A94:G94"/>
    <mergeCell ref="A96:A98"/>
    <mergeCell ref="B96:B98"/>
    <mergeCell ref="D96:D98"/>
    <mergeCell ref="A99:A100"/>
    <mergeCell ref="A101:G101"/>
    <mergeCell ref="A2:G2"/>
    <mergeCell ref="H2:W2"/>
    <mergeCell ref="A14:G14"/>
    <mergeCell ref="B15:B17"/>
    <mergeCell ref="D15:D17"/>
    <mergeCell ref="G15:G17"/>
    <mergeCell ref="A18:G18"/>
    <mergeCell ref="G19:G20"/>
    <mergeCell ref="G21:G23"/>
    <mergeCell ref="G24:G27"/>
    <mergeCell ref="A15:A17"/>
    <mergeCell ref="A19:A20"/>
    <mergeCell ref="B19:B20"/>
    <mergeCell ref="D19:D20"/>
    <mergeCell ref="A21:A23"/>
    <mergeCell ref="B21:B23"/>
    <mergeCell ref="D21:D23"/>
    <mergeCell ref="A24:A27"/>
    <mergeCell ref="B24:B27"/>
    <mergeCell ref="D24:D27"/>
    <mergeCell ref="A28:G28"/>
    <mergeCell ref="B29:B30"/>
    <mergeCell ref="D29:D30"/>
    <mergeCell ref="G29:G30"/>
    <mergeCell ref="D37:D39"/>
    <mergeCell ref="G37:G39"/>
    <mergeCell ref="G41:G43"/>
    <mergeCell ref="A37:A39"/>
    <mergeCell ref="A41:A43"/>
    <mergeCell ref="B41:B43"/>
    <mergeCell ref="D41:D43"/>
    <mergeCell ref="A29:A30"/>
    <mergeCell ref="A31:A34"/>
    <mergeCell ref="B31:B34"/>
    <mergeCell ref="D31:D34"/>
    <mergeCell ref="A36:G36"/>
    <mergeCell ref="B37:B39"/>
    <mergeCell ref="A40:G40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