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FABBISOGNO" sheetId="1" r:id="rId4"/>
    <sheet state="visible" name="SEDI" sheetId="2" r:id="rId5"/>
  </sheets>
  <definedNames/>
  <calcPr/>
</workbook>
</file>

<file path=xl/sharedStrings.xml><?xml version="1.0" encoding="utf-8"?>
<sst xmlns="http://schemas.openxmlformats.org/spreadsheetml/2006/main" count="173" uniqueCount="106">
  <si>
    <t>LOTTO</t>
  </si>
  <si>
    <t>DESCRIZIONE BREVE</t>
  </si>
  <si>
    <t>CIG</t>
  </si>
  <si>
    <t>SUB LOTTO</t>
  </si>
  <si>
    <r>
      <rPr>
        <rFont val="Times New Roman"/>
        <color theme="1"/>
        <sz val="12.0"/>
      </rPr>
      <t xml:space="preserve">IMPORTO 12 MESI </t>
    </r>
    <r>
      <rPr>
        <rFont val="Times New Roman"/>
        <b/>
        <color theme="1"/>
        <sz val="12.0"/>
      </rPr>
      <t>SUB LOTTI</t>
    </r>
    <r>
      <rPr>
        <rFont val="Times New Roman"/>
        <color theme="1"/>
        <sz val="12.0"/>
      </rPr>
      <t xml:space="preserve"> (IVA ESCLUSA)</t>
    </r>
  </si>
  <si>
    <t>BASE D'ASTA                              IMPORTO 12 MESI PER LOTTO  (IVA ESCLUSA)</t>
  </si>
  <si>
    <t>IMPORTO 12 MESI SUB LOTTI (IVA ESCLUSA) + OPZIONE 50% (IVA ESCLUSA)</t>
  </si>
  <si>
    <t>IMPORTO 12 MESI PER LOTTO (IVA ESCLUSA) + OPZIONE 50% (IVA ESCLUSA)</t>
  </si>
  <si>
    <r>
      <rPr>
        <rFont val="Times New Roman"/>
        <color theme="1"/>
        <sz val="12.0"/>
      </rPr>
      <t xml:space="preserve">IMPORTO 48 MESI </t>
    </r>
    <r>
      <rPr>
        <rFont val="Times New Roman"/>
        <b/>
        <color theme="1"/>
        <sz val="12.0"/>
      </rPr>
      <t>SUB LOTTI</t>
    </r>
    <r>
      <rPr>
        <rFont val="Times New Roman"/>
        <color theme="1"/>
        <sz val="12.0"/>
      </rPr>
      <t xml:space="preserve"> (IVA ESCLUSA)</t>
    </r>
  </si>
  <si>
    <t>IMPORTO COMPLESSIVO LOTTO PER 48 MESI (IVA ESCLUSA)</t>
  </si>
  <si>
    <r>
      <rPr>
        <rFont val="Times New Roman"/>
        <color theme="1"/>
        <sz val="12.0"/>
      </rPr>
      <t xml:space="preserve">IMPORTO 48 MESI </t>
    </r>
    <r>
      <rPr>
        <rFont val="Times New Roman"/>
        <b/>
        <color theme="1"/>
        <sz val="12.0"/>
      </rPr>
      <t>SUB LOTTI</t>
    </r>
    <r>
      <rPr>
        <rFont val="Times New Roman"/>
        <color theme="1"/>
        <sz val="12.0"/>
      </rPr>
      <t xml:space="preserve"> (IVA ESCLUSA) + OPZIONE 50% (IVA ESCLUSA)</t>
    </r>
  </si>
  <si>
    <t>IMPORTO 48 MESI + OPZIONE 50% (IVA ESCLUSA)</t>
  </si>
  <si>
    <r>
      <rPr>
        <rFont val="Times New Roman"/>
        <color theme="1"/>
        <sz val="12.0"/>
      </rPr>
      <t xml:space="preserve">IMPORTO 24 MESI </t>
    </r>
    <r>
      <rPr>
        <rFont val="Times New Roman"/>
        <b/>
        <color theme="1"/>
        <sz val="12.0"/>
      </rPr>
      <t xml:space="preserve">SUB LOTTI </t>
    </r>
    <r>
      <rPr>
        <rFont val="Times New Roman"/>
        <color theme="1"/>
        <sz val="12.0"/>
      </rPr>
      <t>(IVA ESCLUSA)</t>
    </r>
  </si>
  <si>
    <t>IMPORTO COMPLESSIVO LOTTO PER RINNOVO 24 MESI (IVA ESCLUSA)</t>
  </si>
  <si>
    <t>IMPORTO COMPLESSIVO LOTTO PER RINNOVO 24 MESI + OPZIONE 50% (IVA ESCLUSA)</t>
  </si>
  <si>
    <t>IMPORTO COMPLESSIVO LOTTO PER 48 MESI + 50% + RINNOVO 24 MESI + 50% (IVA ESCLUSA)</t>
  </si>
  <si>
    <t>IMPORTO SUBLOTTO LOTTO PER RINNOVO 24 MESI + OPZIONE 50% (IVA ESCLUSA)</t>
  </si>
  <si>
    <t>SERVIZIO DI VIGILANZA ARMATA E NON PER L'AZIENDA OSPEDALIERA DI PERUGIA, PER LA USLUMBRIA 1 E PER PUNTOZERO SCARL</t>
  </si>
  <si>
    <t>930009592C</t>
  </si>
  <si>
    <t>A - SERVIZIO DI VIGILANZA ARMATA E NON PER L'AZIENDA OSPEDALIERA DI  PERUGIA</t>
  </si>
  <si>
    <t>B - SERVIZIO DI VIGILANZA ARMATA E NON PER L'USLUMBRIA 1 (SOLO PERIMETRO DEL SERT)</t>
  </si>
  <si>
    <t>C - SERVIZIO DI VIGILANZA ARMATA E NON PER PUNTOZERO (SEDE DA DEFINIRE ALL'INTERNO DEL COMUNE DI PERUGIA)</t>
  </si>
  <si>
    <t>SERVIZIO DI VIGILANZA ARMATA E NON PER LA USLUMBRIA 2</t>
  </si>
  <si>
    <t>9300102EF1</t>
  </si>
  <si>
    <t xml:space="preserve">SERVIZIO DI VIGILANZA ARMATA E NON PER L'AZIENDA OSPEDALIERA DI TERNI </t>
  </si>
  <si>
    <t>93001083E8</t>
  </si>
  <si>
    <t>ONERI PER LA SICUREZZA:</t>
  </si>
  <si>
    <t>COSTI SICUREZZA 48 MESI</t>
  </si>
  <si>
    <t>COSTI SICUREZZA 24 MESI</t>
  </si>
  <si>
    <t>COSTI SICUREZZA 48 MESI + 24 MESI</t>
  </si>
  <si>
    <t>AZIENDA</t>
  </si>
  <si>
    <t>SEDE</t>
  </si>
  <si>
    <t>INDIRIZZO</t>
  </si>
  <si>
    <t>N° CIVICO</t>
  </si>
  <si>
    <t>CAP</t>
  </si>
  <si>
    <t>COMUNE</t>
  </si>
  <si>
    <t>PROVINCIA</t>
  </si>
  <si>
    <t>Azienda Ospedaliera di Perugia</t>
  </si>
  <si>
    <t>P.O. Santa Maria della Misericordia</t>
  </si>
  <si>
    <t>Piazzale Giorgio Menghini</t>
  </si>
  <si>
    <t>06129</t>
  </si>
  <si>
    <t>Perugia</t>
  </si>
  <si>
    <t xml:space="preserve">Azienda Uslumbria 1 </t>
  </si>
  <si>
    <t>P.O. Santa Maria della Misericordia - SERT</t>
  </si>
  <si>
    <t>Azienda Ospedaliera di Terni</t>
  </si>
  <si>
    <t>P.O. Santa Maria</t>
  </si>
  <si>
    <t>Viale Tristano di Joannuccio</t>
  </si>
  <si>
    <t>05100</t>
  </si>
  <si>
    <t>Terni</t>
  </si>
  <si>
    <t>Magazzino aziendale</t>
  </si>
  <si>
    <t>Via Natta</t>
  </si>
  <si>
    <t>Azienda Uslumbria 2</t>
  </si>
  <si>
    <t>PES Tacito</t>
  </si>
  <si>
    <t>Via Annio Floriano</t>
  </si>
  <si>
    <t>Centro Geriatrico Le Grazie</t>
  </si>
  <si>
    <t>Via Trento</t>
  </si>
  <si>
    <t>Sede legale</t>
  </si>
  <si>
    <t>Viale Bramante</t>
  </si>
  <si>
    <t>SIM SERT Orvieto</t>
  </si>
  <si>
    <t>Via dei Tessitori (Loc. Bardano)</t>
  </si>
  <si>
    <t>05018</t>
  </si>
  <si>
    <t>Orvieto</t>
  </si>
  <si>
    <t>CSM</t>
  </si>
  <si>
    <t xml:space="preserve">Viale Trieste </t>
  </si>
  <si>
    <t>46/d</t>
  </si>
  <si>
    <t>Neuropsichiatria infantile</t>
  </si>
  <si>
    <t>Viale VIII Marzo</t>
  </si>
  <si>
    <t>SERT</t>
  </si>
  <si>
    <t>Viale D. Bramante</t>
  </si>
  <si>
    <t>Distretto Orvieto</t>
  </si>
  <si>
    <t>Via Postierla</t>
  </si>
  <si>
    <t>Centro diurno Macondo</t>
  </si>
  <si>
    <t>Via San Lucio</t>
  </si>
  <si>
    <t>Centro diurno il Girasole</t>
  </si>
  <si>
    <t>Palazzo Nicosia</t>
  </si>
  <si>
    <t>Piazza Nicosia</t>
  </si>
  <si>
    <t>00186</t>
  </si>
  <si>
    <t>Roma</t>
  </si>
  <si>
    <t>P.O. Santa Maria della Stella Orvieto</t>
  </si>
  <si>
    <t>Loc. Ciconia</t>
  </si>
  <si>
    <t>SERD Orvieto</t>
  </si>
  <si>
    <t xml:space="preserve">SERD Narni </t>
  </si>
  <si>
    <t>Via della Doga</t>
  </si>
  <si>
    <t>05035</t>
  </si>
  <si>
    <t>Narni Scalo</t>
  </si>
  <si>
    <t>Centro servizi sanitari Narni Scalo</t>
  </si>
  <si>
    <t>Via Tuderte</t>
  </si>
  <si>
    <t>SERD Foligno</t>
  </si>
  <si>
    <t>Viale Ancona</t>
  </si>
  <si>
    <t>06034</t>
  </si>
  <si>
    <t>Foligno</t>
  </si>
  <si>
    <t>P.O. San Govanni Battista</t>
  </si>
  <si>
    <t>Via Massimo Arcamone</t>
  </si>
  <si>
    <t>P.O. San Matteo degli Infermi</t>
  </si>
  <si>
    <t>Via Loreto</t>
  </si>
  <si>
    <t>06049</t>
  </si>
  <si>
    <t>Spoleto</t>
  </si>
  <si>
    <t>SERD Spoleto</t>
  </si>
  <si>
    <t xml:space="preserve">Punto Zero Scarl </t>
  </si>
  <si>
    <t>Sede Operativa</t>
  </si>
  <si>
    <t>Via G.B. Pontani</t>
  </si>
  <si>
    <t>06128</t>
  </si>
  <si>
    <t>Sede Legale</t>
  </si>
  <si>
    <t>Via Enrico dal pozzo</t>
  </si>
  <si>
    <t>snc</t>
  </si>
  <si>
    <t>06126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</si>
</sst>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8">
    <font>
      <sz val="10.0"/>
      <color rgb="FF000000"/>
      <name val="Arial"/>
      <scheme val="minor"/>
    </font>
    <font>
      <b/>
      <sz val="12.0"/>
      <color theme="1"/>
      <name val="Times New Roman"/>
    </font>
    <font>
      <sz val="12.0"/>
      <color theme="1"/>
      <name val="Times New Roman"/>
    </font>
    <font/>
    <font>
      <sz val="12.0"/>
      <color rgb="FF000000"/>
      <name val="&quot;Times New Roman&quot;"/>
    </font>
    <font>
      <color theme="1"/>
      <name val="Arial"/>
      <scheme val="minor"/>
    </font>
    <font>
      <sz val="11.0"/>
      <color theme="1"/>
      <name val="Times New Roman"/>
    </font>
    <font>
      <color theme="1"/>
      <name val="Times New Roman"/>
    </font>
  </fonts>
  <fills count="11">
    <fill>
      <patternFill patternType="none"/>
    </fill>
    <fill>
      <patternFill patternType="lightGray"/>
    </fill>
    <fill>
      <patternFill patternType="solid">
        <fgColor rgb="FFFFD966"/>
        <bgColor rgb="FFFFD966"/>
      </patternFill>
    </fill>
    <fill>
      <patternFill patternType="solid">
        <fgColor rgb="FFF1C232"/>
        <bgColor rgb="FFF1C232"/>
      </patternFill>
    </fill>
    <fill>
      <patternFill patternType="solid">
        <fgColor rgb="FFE69138"/>
        <bgColor rgb="FFE69138"/>
      </patternFill>
    </fill>
    <fill>
      <patternFill patternType="solid">
        <fgColor rgb="FF93C47D"/>
        <bgColor rgb="FF93C47D"/>
      </patternFill>
    </fill>
    <fill>
      <patternFill patternType="solid">
        <fgColor rgb="FF76A5AF"/>
        <bgColor rgb="FF76A5AF"/>
      </patternFill>
    </fill>
    <fill>
      <patternFill patternType="solid">
        <fgColor rgb="FFFFFFFF"/>
        <bgColor rgb="FFFFFFFF"/>
      </patternFill>
    </fill>
    <fill>
      <patternFill patternType="solid">
        <fgColor rgb="FFF6B26B"/>
        <bgColor rgb="FFF6B26B"/>
      </patternFill>
    </fill>
    <fill>
      <patternFill patternType="solid">
        <fgColor rgb="FFA4C2F4"/>
        <bgColor rgb="FFA4C2F4"/>
      </patternFill>
    </fill>
    <fill>
      <patternFill patternType="solid">
        <fgColor rgb="FFB6D7A8"/>
        <bgColor rgb="FFB6D7A8"/>
      </patternFill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46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 vertical="center"/>
    </xf>
    <xf borderId="1" fillId="2" fontId="2" numFmtId="0" xfId="0" applyAlignment="1" applyBorder="1" applyFill="1" applyFont="1">
      <alignment horizontal="center" readingOrder="0" shrinkToFit="0" vertical="center" wrapText="1"/>
    </xf>
    <xf borderId="1" fillId="2" fontId="1" numFmtId="0" xfId="0" applyAlignment="1" applyBorder="1" applyFont="1">
      <alignment horizontal="center" readingOrder="0" shrinkToFit="0" vertical="center" wrapText="1"/>
    </xf>
    <xf borderId="1" fillId="3" fontId="2" numFmtId="0" xfId="0" applyAlignment="1" applyBorder="1" applyFill="1" applyFont="1">
      <alignment horizontal="center" readingOrder="0" shrinkToFit="0" vertical="center" wrapText="1"/>
    </xf>
    <xf borderId="1" fillId="4" fontId="2" numFmtId="0" xfId="0" applyAlignment="1" applyBorder="1" applyFill="1" applyFont="1">
      <alignment horizontal="center" readingOrder="0" shrinkToFit="0" vertical="center" wrapText="1"/>
    </xf>
    <xf borderId="1" fillId="4" fontId="1" numFmtId="0" xfId="0" applyAlignment="1" applyBorder="1" applyFont="1">
      <alignment horizontal="center" readingOrder="0" shrinkToFit="0" vertical="center" wrapText="1"/>
    </xf>
    <xf borderId="1" fillId="5" fontId="2" numFmtId="0" xfId="0" applyAlignment="1" applyBorder="1" applyFill="1" applyFont="1">
      <alignment horizontal="center" readingOrder="0" shrinkToFit="0" vertical="center" wrapText="1"/>
    </xf>
    <xf borderId="1" fillId="5" fontId="1" numFmtId="0" xfId="0" applyAlignment="1" applyBorder="1" applyFont="1">
      <alignment horizontal="center" readingOrder="0" shrinkToFit="0" vertical="center" wrapText="1"/>
    </xf>
    <xf borderId="1" fillId="6" fontId="1" numFmtId="0" xfId="0" applyAlignment="1" applyBorder="1" applyFill="1" applyFont="1">
      <alignment horizontal="center" readingOrder="0" shrinkToFit="0" vertical="center" wrapText="1"/>
    </xf>
    <xf borderId="2" fillId="0" fontId="2" numFmtId="0" xfId="0" applyAlignment="1" applyBorder="1" applyFont="1">
      <alignment horizontal="center" readingOrder="0" vertical="center"/>
    </xf>
    <xf borderId="2" fillId="0" fontId="2" numFmtId="0" xfId="0" applyAlignment="1" applyBorder="1" applyFont="1">
      <alignment horizontal="left" readingOrder="0" shrinkToFit="0" vertical="center" wrapText="1"/>
    </xf>
    <xf borderId="1" fillId="0" fontId="2" numFmtId="0" xfId="0" applyAlignment="1" applyBorder="1" applyFont="1">
      <alignment readingOrder="0" shrinkToFit="0" wrapText="1"/>
    </xf>
    <xf borderId="1" fillId="0" fontId="2" numFmtId="164" xfId="0" applyAlignment="1" applyBorder="1" applyFont="1" applyNumberFormat="1">
      <alignment horizontal="center" readingOrder="0" vertical="center"/>
    </xf>
    <xf borderId="2" fillId="2" fontId="1" numFmtId="164" xfId="0" applyAlignment="1" applyBorder="1" applyFont="1" applyNumberFormat="1">
      <alignment horizontal="center" readingOrder="0" vertical="center"/>
    </xf>
    <xf borderId="1" fillId="0" fontId="2" numFmtId="164" xfId="0" applyAlignment="1" applyBorder="1" applyFont="1" applyNumberFormat="1">
      <alignment horizontal="center" vertical="center"/>
    </xf>
    <xf borderId="2" fillId="0" fontId="1" numFmtId="164" xfId="0" applyAlignment="1" applyBorder="1" applyFont="1" applyNumberFormat="1">
      <alignment horizontal="center" vertical="center"/>
    </xf>
    <xf borderId="2" fillId="0" fontId="1" numFmtId="164" xfId="0" applyAlignment="1" applyBorder="1" applyFont="1" applyNumberFormat="1">
      <alignment horizontal="center" readingOrder="0" vertical="center"/>
    </xf>
    <xf borderId="3" fillId="0" fontId="3" numFmtId="0" xfId="0" applyBorder="1" applyFont="1"/>
    <xf borderId="1" fillId="7" fontId="4" numFmtId="0" xfId="0" applyAlignment="1" applyBorder="1" applyFill="1" applyFont="1">
      <alignment horizontal="left" readingOrder="0" shrinkToFit="0" wrapText="1"/>
    </xf>
    <xf borderId="4" fillId="0" fontId="3" numFmtId="0" xfId="0" applyBorder="1" applyFont="1"/>
    <xf borderId="1" fillId="0" fontId="2" numFmtId="0" xfId="0" applyAlignment="1" applyBorder="1" applyFont="1">
      <alignment horizontal="center" readingOrder="0" vertical="center"/>
    </xf>
    <xf borderId="1" fillId="0" fontId="2" numFmtId="0" xfId="0" applyAlignment="1" applyBorder="1" applyFont="1">
      <alignment readingOrder="0" shrinkToFit="0" vertical="center" wrapText="1"/>
    </xf>
    <xf borderId="1" fillId="2" fontId="1" numFmtId="164" xfId="0" applyAlignment="1" applyBorder="1" applyFont="1" applyNumberFormat="1">
      <alignment horizontal="center" readingOrder="0" vertical="center"/>
    </xf>
    <xf borderId="1" fillId="0" fontId="1" numFmtId="164" xfId="0" applyAlignment="1" applyBorder="1" applyFont="1" applyNumberFormat="1">
      <alignment horizontal="center" vertical="center"/>
    </xf>
    <xf borderId="1" fillId="0" fontId="1" numFmtId="164" xfId="0" applyAlignment="1" applyBorder="1" applyFont="1" applyNumberFormat="1">
      <alignment horizontal="center" readingOrder="0" vertical="center"/>
    </xf>
    <xf borderId="1" fillId="0" fontId="2" numFmtId="0" xfId="0" applyBorder="1" applyFont="1"/>
    <xf borderId="1" fillId="0" fontId="5" numFmtId="0" xfId="0" applyBorder="1" applyFont="1"/>
    <xf borderId="1" fillId="0" fontId="6" numFmtId="164" xfId="0" applyAlignment="1" applyBorder="1" applyFont="1" applyNumberFormat="1">
      <alignment horizontal="center" vertical="center"/>
    </xf>
    <xf borderId="1" fillId="2" fontId="1" numFmtId="164" xfId="0" applyAlignment="1" applyBorder="1" applyFont="1" applyNumberFormat="1">
      <alignment horizontal="center" vertical="center"/>
    </xf>
    <xf borderId="1" fillId="8" fontId="1" numFmtId="164" xfId="0" applyAlignment="1" applyBorder="1" applyFill="1" applyFont="1" applyNumberFormat="1">
      <alignment horizontal="center" vertical="center"/>
    </xf>
    <xf borderId="1" fillId="9" fontId="1" numFmtId="164" xfId="0" applyAlignment="1" applyBorder="1" applyFill="1" applyFont="1" applyNumberFormat="1">
      <alignment horizontal="center" vertical="center"/>
    </xf>
    <xf borderId="1" fillId="10" fontId="2" numFmtId="164" xfId="0" applyAlignment="1" applyBorder="1" applyFill="1" applyFont="1" applyNumberFormat="1">
      <alignment horizontal="center" vertical="center"/>
    </xf>
    <xf borderId="1" fillId="10" fontId="1" numFmtId="164" xfId="0" applyAlignment="1" applyBorder="1" applyFont="1" applyNumberFormat="1">
      <alignment horizontal="center" vertical="center"/>
    </xf>
    <xf borderId="1" fillId="6" fontId="1" numFmtId="164" xfId="0" applyAlignment="1" applyBorder="1" applyFont="1" applyNumberFormat="1">
      <alignment horizontal="center" vertical="center"/>
    </xf>
    <xf borderId="1" fillId="0" fontId="7" numFmtId="0" xfId="0" applyAlignment="1" applyBorder="1" applyFont="1">
      <alignment readingOrder="0"/>
    </xf>
    <xf borderId="1" fillId="0" fontId="7" numFmtId="164" xfId="0" applyAlignment="1" applyBorder="1" applyFont="1" applyNumberFormat="1">
      <alignment horizontal="center" readingOrder="0"/>
    </xf>
    <xf borderId="1" fillId="0" fontId="7" numFmtId="0" xfId="0" applyAlignment="1" applyBorder="1" applyFont="1">
      <alignment readingOrder="0" shrinkToFit="0" wrapText="1"/>
    </xf>
    <xf borderId="1" fillId="0" fontId="1" numFmtId="0" xfId="0" applyAlignment="1" applyBorder="1" applyFont="1">
      <alignment readingOrder="0"/>
    </xf>
    <xf borderId="1" fillId="0" fontId="2" numFmtId="0" xfId="0" applyAlignment="1" applyBorder="1" applyFont="1">
      <alignment readingOrder="0"/>
    </xf>
    <xf borderId="1" fillId="0" fontId="2" numFmtId="0" xfId="0" applyAlignment="1" applyBorder="1" applyFont="1">
      <alignment horizontal="center" readingOrder="0"/>
    </xf>
    <xf borderId="1" fillId="0" fontId="2" numFmtId="49" xfId="0" applyAlignment="1" applyBorder="1" applyFont="1" applyNumberFormat="1">
      <alignment readingOrder="0"/>
    </xf>
    <xf borderId="2" fillId="0" fontId="2" numFmtId="0" xfId="0" applyAlignment="1" applyBorder="1" applyFont="1">
      <alignment readingOrder="0" vertical="center"/>
    </xf>
    <xf borderId="1" fillId="0" fontId="2" numFmtId="0" xfId="0" applyAlignment="1" applyBorder="1" applyFont="1">
      <alignment horizontal="center"/>
    </xf>
    <xf borderId="0" fillId="0" fontId="5" numFmtId="0" xfId="0" applyAlignment="1" applyFont="1">
      <alignment horizontal="center" readingOrder="0"/>
    </xf>
    <xf borderId="0" fillId="0" fontId="5" numFmtId="49" xfId="0" applyAlignment="1" applyFont="1" applyNumberForma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75"/>
  <cols>
    <col customWidth="1" min="1" max="1" width="8.13"/>
    <col customWidth="1" min="2" max="2" width="31.5"/>
    <col customWidth="1" min="3" max="3" width="16.88"/>
    <col customWidth="1" min="4" max="4" width="38.63"/>
    <col customWidth="1" min="5" max="5" width="19.25"/>
    <col customWidth="1" min="6" max="6" width="20.38"/>
    <col customWidth="1" min="7" max="9" width="20.13"/>
    <col customWidth="1" min="10" max="11" width="19.88"/>
    <col customWidth="1" min="12" max="12" width="24.0"/>
    <col customWidth="1" min="13" max="14" width="23.88"/>
    <col customWidth="1" min="15" max="16" width="25.38"/>
    <col customWidth="1" min="17" max="17" width="18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4" t="s">
        <v>6</v>
      </c>
      <c r="H1" s="4" t="s">
        <v>7</v>
      </c>
      <c r="I1" s="5" t="s">
        <v>8</v>
      </c>
      <c r="J1" s="6" t="s">
        <v>9</v>
      </c>
      <c r="K1" s="5" t="s">
        <v>10</v>
      </c>
      <c r="L1" s="6" t="s">
        <v>11</v>
      </c>
      <c r="M1" s="7" t="s">
        <v>12</v>
      </c>
      <c r="N1" s="8" t="s">
        <v>13</v>
      </c>
      <c r="O1" s="8" t="s">
        <v>14</v>
      </c>
      <c r="P1" s="9" t="s">
        <v>15</v>
      </c>
      <c r="Q1" s="8" t="s">
        <v>16</v>
      </c>
    </row>
    <row r="2">
      <c r="A2" s="10">
        <v>1.0</v>
      </c>
      <c r="B2" s="11" t="s">
        <v>17</v>
      </c>
      <c r="C2" s="10" t="s">
        <v>18</v>
      </c>
      <c r="D2" s="12" t="s">
        <v>19</v>
      </c>
      <c r="E2" s="13">
        <v>468222.0</v>
      </c>
      <c r="F2" s="14">
        <f>SUM(E2:E4)</f>
        <v>514668.88</v>
      </c>
      <c r="G2" s="15">
        <f t="shared" ref="G2:G6" si="1">E2+(E2/2)</f>
        <v>702333</v>
      </c>
      <c r="H2" s="16">
        <f>SUM(G2:G4)</f>
        <v>772003.32</v>
      </c>
      <c r="I2" s="15">
        <f t="shared" ref="I2:I5" si="2">E2*4</f>
        <v>1872888</v>
      </c>
      <c r="J2" s="16">
        <f>SUM(F2*4)</f>
        <v>2058675.52</v>
      </c>
      <c r="K2" s="15">
        <f t="shared" ref="K2:K6" si="3">I2+(I2/2)</f>
        <v>2809332</v>
      </c>
      <c r="L2" s="16">
        <f>SUM(J2+(J2/2))</f>
        <v>3088013.28</v>
      </c>
      <c r="M2" s="15">
        <f t="shared" ref="M2:M6" si="4">E2*2</f>
        <v>936444</v>
      </c>
      <c r="N2" s="16">
        <f>SUM(F2*2)</f>
        <v>1029337.76</v>
      </c>
      <c r="O2" s="16">
        <f>SUM(N2/2)+N2</f>
        <v>1544006.64</v>
      </c>
      <c r="P2" s="17">
        <f>SUM(L2+O2)</f>
        <v>4632019.92</v>
      </c>
      <c r="Q2" s="15">
        <v>1404666.0</v>
      </c>
    </row>
    <row r="3">
      <c r="A3" s="18"/>
      <c r="B3" s="18"/>
      <c r="C3" s="18"/>
      <c r="D3" s="19" t="s">
        <v>20</v>
      </c>
      <c r="E3" s="13">
        <v>42246.88</v>
      </c>
      <c r="F3" s="18"/>
      <c r="G3" s="15">
        <f t="shared" si="1"/>
        <v>63370.32</v>
      </c>
      <c r="H3" s="18"/>
      <c r="I3" s="15">
        <f t="shared" si="2"/>
        <v>168987.52</v>
      </c>
      <c r="J3" s="18"/>
      <c r="K3" s="15">
        <f t="shared" si="3"/>
        <v>253481.28</v>
      </c>
      <c r="L3" s="18"/>
      <c r="M3" s="15">
        <f t="shared" si="4"/>
        <v>84493.76</v>
      </c>
      <c r="N3" s="18"/>
      <c r="O3" s="18"/>
      <c r="P3" s="18"/>
      <c r="Q3" s="13">
        <v>126740.26</v>
      </c>
    </row>
    <row r="4">
      <c r="A4" s="20"/>
      <c r="B4" s="20"/>
      <c r="C4" s="20"/>
      <c r="D4" s="19" t="s">
        <v>21</v>
      </c>
      <c r="E4" s="13">
        <v>4200.0</v>
      </c>
      <c r="F4" s="20"/>
      <c r="G4" s="15">
        <f t="shared" si="1"/>
        <v>6300</v>
      </c>
      <c r="H4" s="20"/>
      <c r="I4" s="15">
        <f t="shared" si="2"/>
        <v>16800</v>
      </c>
      <c r="J4" s="20"/>
      <c r="K4" s="15">
        <f t="shared" si="3"/>
        <v>25200</v>
      </c>
      <c r="L4" s="20"/>
      <c r="M4" s="15">
        <f t="shared" si="4"/>
        <v>8400</v>
      </c>
      <c r="N4" s="20"/>
      <c r="O4" s="20"/>
      <c r="P4" s="20"/>
      <c r="Q4" s="13">
        <v>12600.0</v>
      </c>
    </row>
    <row r="5">
      <c r="A5" s="21">
        <v>2.0</v>
      </c>
      <c r="B5" s="22" t="s">
        <v>22</v>
      </c>
      <c r="C5" s="21" t="s">
        <v>23</v>
      </c>
      <c r="D5" s="22" t="s">
        <v>22</v>
      </c>
      <c r="E5" s="13">
        <v>670769.6</v>
      </c>
      <c r="F5" s="23">
        <f t="shared" ref="F5:F6" si="5">SUM(E5)</f>
        <v>670769.6</v>
      </c>
      <c r="G5" s="15">
        <f t="shared" si="1"/>
        <v>1006154.4</v>
      </c>
      <c r="H5" s="24">
        <f t="shared" ref="H5:H6" si="6">G5</f>
        <v>1006154.4</v>
      </c>
      <c r="I5" s="15">
        <f t="shared" si="2"/>
        <v>2683078.4</v>
      </c>
      <c r="J5" s="25">
        <f>SUM(F5*4)</f>
        <v>2683078.4</v>
      </c>
      <c r="K5" s="15">
        <f t="shared" si="3"/>
        <v>4024617.6</v>
      </c>
      <c r="L5" s="25">
        <f>SUM(J5+(J5/2))</f>
        <v>4024617.6</v>
      </c>
      <c r="M5" s="13">
        <f t="shared" si="4"/>
        <v>1341539.2</v>
      </c>
      <c r="N5" s="25">
        <f t="shared" ref="N5:N6" si="7">SUM(F5*2)</f>
        <v>1341539.2</v>
      </c>
      <c r="O5" s="25">
        <f t="shared" ref="O5:O6" si="8">SUM(N5/2)+N5</f>
        <v>2012308.8</v>
      </c>
      <c r="P5" s="25">
        <f t="shared" ref="P5:P6" si="9">SUM(L5+O5)</f>
        <v>6036926.4</v>
      </c>
    </row>
    <row r="6">
      <c r="A6" s="21">
        <v>3.0</v>
      </c>
      <c r="B6" s="22" t="s">
        <v>24</v>
      </c>
      <c r="C6" s="21" t="s">
        <v>25</v>
      </c>
      <c r="D6" s="22" t="s">
        <v>24</v>
      </c>
      <c r="E6" s="13">
        <v>252924.72</v>
      </c>
      <c r="F6" s="23">
        <f t="shared" si="5"/>
        <v>252924.72</v>
      </c>
      <c r="G6" s="15">
        <f t="shared" si="1"/>
        <v>379387.08</v>
      </c>
      <c r="H6" s="24">
        <f t="shared" si="6"/>
        <v>379387.08</v>
      </c>
      <c r="I6" s="15">
        <f>SUM(F6*4)</f>
        <v>1011698.88</v>
      </c>
      <c r="J6" s="25">
        <f>I6</f>
        <v>1011698.88</v>
      </c>
      <c r="K6" s="15">
        <f t="shared" si="3"/>
        <v>1517548.32</v>
      </c>
      <c r="L6" s="25">
        <f>K6</f>
        <v>1517548.32</v>
      </c>
      <c r="M6" s="13">
        <f t="shared" si="4"/>
        <v>505849.44</v>
      </c>
      <c r="N6" s="25">
        <f t="shared" si="7"/>
        <v>505849.44</v>
      </c>
      <c r="O6" s="25">
        <f t="shared" si="8"/>
        <v>758774.16</v>
      </c>
      <c r="P6" s="25">
        <f t="shared" si="9"/>
        <v>2276322.48</v>
      </c>
    </row>
    <row r="7">
      <c r="A7" s="26"/>
      <c r="B7" s="26"/>
      <c r="C7" s="26"/>
      <c r="D7" s="27"/>
      <c r="E7" s="28">
        <f>SUM(E2:E6)</f>
        <v>1438363.2</v>
      </c>
      <c r="F7" s="29">
        <f>SUM(F2+F5+F6)</f>
        <v>1438363.2</v>
      </c>
      <c r="G7" s="15">
        <f t="shared" ref="G7:K7" si="10">SUM(G2:G6)</f>
        <v>2157544.8</v>
      </c>
      <c r="H7" s="24">
        <f t="shared" si="10"/>
        <v>2157544.8</v>
      </c>
      <c r="I7" s="15">
        <f t="shared" si="10"/>
        <v>5753452.8</v>
      </c>
      <c r="J7" s="30">
        <f t="shared" si="10"/>
        <v>5753452.8</v>
      </c>
      <c r="K7" s="15">
        <f t="shared" si="10"/>
        <v>8630179.2</v>
      </c>
      <c r="L7" s="31">
        <f>SUM(L2+L5+L6)</f>
        <v>8630179.2</v>
      </c>
      <c r="M7" s="32">
        <f t="shared" ref="M7:P7" si="11">SUM(M2:M6)</f>
        <v>2876726.4</v>
      </c>
      <c r="N7" s="33">
        <f t="shared" si="11"/>
        <v>2876726.4</v>
      </c>
      <c r="O7" s="33">
        <f t="shared" si="11"/>
        <v>4315089.6</v>
      </c>
      <c r="P7" s="34">
        <f t="shared" si="11"/>
        <v>12945268.8</v>
      </c>
    </row>
    <row r="11">
      <c r="B11" s="35" t="s">
        <v>26</v>
      </c>
      <c r="C11" s="36">
        <v>2800.0</v>
      </c>
      <c r="D11" s="37" t="s">
        <v>27</v>
      </c>
    </row>
    <row r="12">
      <c r="B12" s="35" t="s">
        <v>26</v>
      </c>
      <c r="C12" s="36">
        <v>1400.0</v>
      </c>
      <c r="D12" s="37" t="s">
        <v>28</v>
      </c>
    </row>
    <row r="13">
      <c r="B13" s="35" t="s">
        <v>26</v>
      </c>
      <c r="C13" s="36">
        <f>SUM(C11:C12)</f>
        <v>4200</v>
      </c>
      <c r="D13" s="37" t="s">
        <v>29</v>
      </c>
    </row>
  </sheetData>
  <mergeCells count="10">
    <mergeCell ref="N2:N4"/>
    <mergeCell ref="O2:O4"/>
    <mergeCell ref="P2:P4"/>
    <mergeCell ref="A2:A4"/>
    <mergeCell ref="B2:B4"/>
    <mergeCell ref="C2:C4"/>
    <mergeCell ref="F2:F4"/>
    <mergeCell ref="H2:H4"/>
    <mergeCell ref="J2:J4"/>
    <mergeCell ref="L2:L4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6.38"/>
    <col customWidth="1" min="2" max="2" width="30.63"/>
    <col customWidth="1" min="3" max="3" width="26.75"/>
  </cols>
  <sheetData>
    <row r="1">
      <c r="A1" s="38" t="s">
        <v>30</v>
      </c>
      <c r="B1" s="38" t="s">
        <v>31</v>
      </c>
      <c r="C1" s="38" t="s">
        <v>32</v>
      </c>
      <c r="D1" s="38" t="s">
        <v>33</v>
      </c>
      <c r="E1" s="38" t="s">
        <v>34</v>
      </c>
      <c r="F1" s="38" t="s">
        <v>35</v>
      </c>
      <c r="G1" s="38" t="s">
        <v>36</v>
      </c>
    </row>
    <row r="2">
      <c r="A2" s="39" t="s">
        <v>37</v>
      </c>
      <c r="B2" s="39" t="s">
        <v>38</v>
      </c>
      <c r="C2" s="39" t="s">
        <v>39</v>
      </c>
      <c r="D2" s="40">
        <v>1.0</v>
      </c>
      <c r="E2" s="41" t="s">
        <v>40</v>
      </c>
      <c r="F2" s="39" t="s">
        <v>41</v>
      </c>
      <c r="G2" s="39" t="s">
        <v>41</v>
      </c>
    </row>
    <row r="3">
      <c r="A3" s="39" t="s">
        <v>42</v>
      </c>
      <c r="B3" s="12" t="s">
        <v>43</v>
      </c>
      <c r="C3" s="39" t="s">
        <v>39</v>
      </c>
      <c r="D3" s="40">
        <v>1.0</v>
      </c>
      <c r="E3" s="41" t="s">
        <v>40</v>
      </c>
      <c r="F3" s="39" t="s">
        <v>41</v>
      </c>
      <c r="G3" s="39" t="s">
        <v>41</v>
      </c>
    </row>
    <row r="4">
      <c r="A4" s="42" t="s">
        <v>44</v>
      </c>
      <c r="B4" s="39" t="s">
        <v>45</v>
      </c>
      <c r="C4" s="39" t="s">
        <v>46</v>
      </c>
      <c r="D4" s="43"/>
      <c r="E4" s="41" t="s">
        <v>47</v>
      </c>
      <c r="F4" s="39" t="s">
        <v>48</v>
      </c>
      <c r="G4" s="39" t="s">
        <v>48</v>
      </c>
    </row>
    <row r="5">
      <c r="A5" s="20"/>
      <c r="B5" s="39" t="s">
        <v>49</v>
      </c>
      <c r="C5" s="39" t="s">
        <v>50</v>
      </c>
      <c r="D5" s="40">
        <v>12.0</v>
      </c>
      <c r="E5" s="41" t="s">
        <v>47</v>
      </c>
      <c r="F5" s="39" t="s">
        <v>48</v>
      </c>
      <c r="G5" s="39" t="s">
        <v>48</v>
      </c>
    </row>
    <row r="6">
      <c r="A6" s="42" t="s">
        <v>51</v>
      </c>
      <c r="B6" s="39" t="s">
        <v>52</v>
      </c>
      <c r="C6" s="39" t="s">
        <v>53</v>
      </c>
      <c r="D6" s="40">
        <v>5.0</v>
      </c>
      <c r="E6" s="41" t="s">
        <v>47</v>
      </c>
      <c r="F6" s="39" t="s">
        <v>48</v>
      </c>
      <c r="G6" s="39" t="s">
        <v>48</v>
      </c>
    </row>
    <row r="7">
      <c r="A7" s="18"/>
      <c r="B7" s="39" t="s">
        <v>54</v>
      </c>
      <c r="C7" s="39" t="s">
        <v>55</v>
      </c>
      <c r="D7" s="40">
        <v>34.0</v>
      </c>
      <c r="E7" s="41" t="s">
        <v>47</v>
      </c>
      <c r="F7" s="39" t="s">
        <v>48</v>
      </c>
      <c r="G7" s="39" t="s">
        <v>48</v>
      </c>
    </row>
    <row r="8">
      <c r="A8" s="18"/>
      <c r="B8" s="39" t="s">
        <v>56</v>
      </c>
      <c r="C8" s="39" t="s">
        <v>57</v>
      </c>
      <c r="D8" s="40">
        <v>37.0</v>
      </c>
      <c r="E8" s="41" t="s">
        <v>47</v>
      </c>
      <c r="F8" s="39" t="s">
        <v>48</v>
      </c>
      <c r="G8" s="39" t="s">
        <v>48</v>
      </c>
    </row>
    <row r="9">
      <c r="A9" s="18"/>
      <c r="B9" s="39" t="s">
        <v>58</v>
      </c>
      <c r="C9" s="39" t="s">
        <v>59</v>
      </c>
      <c r="D9" s="40"/>
      <c r="E9" s="41" t="s">
        <v>60</v>
      </c>
      <c r="F9" s="39" t="s">
        <v>61</v>
      </c>
      <c r="G9" s="39" t="s">
        <v>48</v>
      </c>
    </row>
    <row r="10">
      <c r="A10" s="18"/>
      <c r="B10" s="39" t="s">
        <v>62</v>
      </c>
      <c r="C10" s="39" t="s">
        <v>63</v>
      </c>
      <c r="D10" s="40" t="s">
        <v>64</v>
      </c>
      <c r="E10" s="41" t="s">
        <v>47</v>
      </c>
      <c r="F10" s="39" t="s">
        <v>48</v>
      </c>
      <c r="G10" s="39" t="s">
        <v>48</v>
      </c>
    </row>
    <row r="11">
      <c r="A11" s="18"/>
      <c r="B11" s="39" t="s">
        <v>65</v>
      </c>
      <c r="C11" s="39" t="s">
        <v>66</v>
      </c>
      <c r="D11" s="40"/>
      <c r="E11" s="41" t="s">
        <v>47</v>
      </c>
      <c r="F11" s="39" t="s">
        <v>48</v>
      </c>
      <c r="G11" s="39" t="s">
        <v>48</v>
      </c>
    </row>
    <row r="12">
      <c r="A12" s="18"/>
      <c r="B12" s="39" t="s">
        <v>67</v>
      </c>
      <c r="C12" s="39" t="s">
        <v>68</v>
      </c>
      <c r="D12" s="40">
        <v>11.0</v>
      </c>
      <c r="E12" s="41" t="s">
        <v>47</v>
      </c>
      <c r="F12" s="39" t="s">
        <v>48</v>
      </c>
      <c r="G12" s="39" t="s">
        <v>48</v>
      </c>
    </row>
    <row r="13">
      <c r="A13" s="18"/>
      <c r="B13" s="39" t="s">
        <v>69</v>
      </c>
      <c r="C13" s="39" t="s">
        <v>70</v>
      </c>
      <c r="D13" s="40">
        <v>38.0</v>
      </c>
      <c r="E13" s="41" t="s">
        <v>60</v>
      </c>
      <c r="F13" s="39" t="s">
        <v>61</v>
      </c>
      <c r="G13" s="39" t="s">
        <v>48</v>
      </c>
    </row>
    <row r="14">
      <c r="A14" s="18"/>
      <c r="B14" s="39" t="s">
        <v>71</v>
      </c>
      <c r="C14" s="39" t="s">
        <v>72</v>
      </c>
      <c r="D14" s="40">
        <v>4.0</v>
      </c>
      <c r="E14" s="41" t="s">
        <v>47</v>
      </c>
      <c r="F14" s="39" t="s">
        <v>48</v>
      </c>
      <c r="G14" s="39" t="s">
        <v>48</v>
      </c>
    </row>
    <row r="15">
      <c r="A15" s="18"/>
      <c r="B15" s="39" t="s">
        <v>73</v>
      </c>
      <c r="C15" s="39" t="s">
        <v>72</v>
      </c>
      <c r="D15" s="40">
        <v>3.0</v>
      </c>
      <c r="E15" s="41" t="s">
        <v>47</v>
      </c>
      <c r="F15" s="39" t="s">
        <v>48</v>
      </c>
      <c r="G15" s="39" t="s">
        <v>48</v>
      </c>
    </row>
    <row r="16">
      <c r="A16" s="18"/>
      <c r="B16" s="39" t="s">
        <v>74</v>
      </c>
      <c r="C16" s="39" t="s">
        <v>75</v>
      </c>
      <c r="D16" s="40">
        <v>25.0</v>
      </c>
      <c r="E16" s="41" t="s">
        <v>76</v>
      </c>
      <c r="F16" s="39" t="s">
        <v>77</v>
      </c>
      <c r="G16" s="39" t="s">
        <v>77</v>
      </c>
    </row>
    <row r="17">
      <c r="A17" s="18"/>
      <c r="B17" s="39" t="s">
        <v>78</v>
      </c>
      <c r="C17" s="39" t="s">
        <v>79</v>
      </c>
      <c r="D17" s="26"/>
      <c r="E17" s="41" t="s">
        <v>60</v>
      </c>
      <c r="F17" s="39" t="s">
        <v>61</v>
      </c>
      <c r="G17" s="39" t="s">
        <v>48</v>
      </c>
    </row>
    <row r="18">
      <c r="A18" s="18"/>
      <c r="B18" s="39" t="s">
        <v>80</v>
      </c>
      <c r="C18" s="39" t="s">
        <v>59</v>
      </c>
      <c r="D18" s="26"/>
      <c r="E18" s="41" t="s">
        <v>60</v>
      </c>
      <c r="F18" s="39" t="s">
        <v>61</v>
      </c>
      <c r="G18" s="39" t="s">
        <v>48</v>
      </c>
    </row>
    <row r="19">
      <c r="A19" s="18"/>
      <c r="B19" s="39" t="s">
        <v>81</v>
      </c>
      <c r="C19" s="39" t="s">
        <v>82</v>
      </c>
      <c r="D19" s="40">
        <v>49.0</v>
      </c>
      <c r="E19" s="41" t="s">
        <v>83</v>
      </c>
      <c r="F19" s="39" t="s">
        <v>84</v>
      </c>
      <c r="G19" s="39" t="s">
        <v>48</v>
      </c>
    </row>
    <row r="20">
      <c r="A20" s="18"/>
      <c r="B20" s="39" t="s">
        <v>85</v>
      </c>
      <c r="C20" s="39" t="s">
        <v>86</v>
      </c>
      <c r="D20" s="40">
        <v>317.0</v>
      </c>
      <c r="E20" s="41" t="s">
        <v>83</v>
      </c>
      <c r="F20" s="39" t="s">
        <v>84</v>
      </c>
      <c r="G20" s="39" t="s">
        <v>48</v>
      </c>
    </row>
    <row r="21">
      <c r="A21" s="18"/>
      <c r="B21" s="39" t="s">
        <v>87</v>
      </c>
      <c r="C21" s="39" t="s">
        <v>88</v>
      </c>
      <c r="D21" s="40">
        <v>12.0</v>
      </c>
      <c r="E21" s="41" t="s">
        <v>89</v>
      </c>
      <c r="F21" s="39" t="s">
        <v>90</v>
      </c>
      <c r="G21" s="39" t="s">
        <v>41</v>
      </c>
    </row>
    <row r="22">
      <c r="A22" s="18"/>
      <c r="B22" s="39" t="s">
        <v>91</v>
      </c>
      <c r="C22" s="39" t="s">
        <v>92</v>
      </c>
      <c r="D22" s="40"/>
      <c r="E22" s="41" t="s">
        <v>89</v>
      </c>
      <c r="F22" s="39" t="s">
        <v>90</v>
      </c>
      <c r="G22" s="39" t="s">
        <v>41</v>
      </c>
    </row>
    <row r="23">
      <c r="A23" s="18"/>
      <c r="B23" s="39" t="s">
        <v>93</v>
      </c>
      <c r="C23" s="39" t="s">
        <v>94</v>
      </c>
      <c r="D23" s="40">
        <v>3.0</v>
      </c>
      <c r="E23" s="41" t="s">
        <v>95</v>
      </c>
      <c r="F23" s="39" t="s">
        <v>96</v>
      </c>
      <c r="G23" s="39" t="s">
        <v>41</v>
      </c>
    </row>
    <row r="24">
      <c r="A24" s="20"/>
      <c r="B24" s="39" t="s">
        <v>97</v>
      </c>
      <c r="C24" s="39" t="s">
        <v>94</v>
      </c>
      <c r="D24" s="40"/>
      <c r="E24" s="41" t="s">
        <v>95</v>
      </c>
      <c r="F24" s="39" t="s">
        <v>96</v>
      </c>
      <c r="G24" s="39" t="s">
        <v>41</v>
      </c>
    </row>
    <row r="25">
      <c r="A25" s="42" t="s">
        <v>98</v>
      </c>
      <c r="B25" s="39" t="s">
        <v>99</v>
      </c>
      <c r="C25" s="39" t="s">
        <v>100</v>
      </c>
      <c r="D25" s="40">
        <v>39.0</v>
      </c>
      <c r="E25" s="41" t="s">
        <v>101</v>
      </c>
      <c r="F25" s="39" t="s">
        <v>41</v>
      </c>
      <c r="G25" s="39" t="s">
        <v>41</v>
      </c>
    </row>
    <row r="26">
      <c r="A26" s="20"/>
      <c r="B26" s="39" t="s">
        <v>102</v>
      </c>
      <c r="C26" s="39" t="s">
        <v>103</v>
      </c>
      <c r="D26" s="40" t="s">
        <v>104</v>
      </c>
      <c r="E26" s="41" t="s">
        <v>105</v>
      </c>
      <c r="F26" s="39" t="s">
        <v>41</v>
      </c>
      <c r="G26" s="39" t="s">
        <v>41</v>
      </c>
    </row>
    <row r="27">
      <c r="D27" s="44"/>
      <c r="E27" s="45"/>
    </row>
    <row r="28">
      <c r="D28" s="44"/>
      <c r="E28" s="45"/>
    </row>
    <row r="29">
      <c r="D29" s="44"/>
      <c r="E29" s="45"/>
    </row>
    <row r="30">
      <c r="D30" s="44"/>
      <c r="E30" s="45"/>
    </row>
    <row r="31">
      <c r="D31" s="44"/>
      <c r="E31" s="45"/>
    </row>
    <row r="32">
      <c r="D32" s="44"/>
      <c r="E32" s="45"/>
    </row>
    <row r="33">
      <c r="D33" s="44"/>
    </row>
    <row r="34">
      <c r="D34" s="44"/>
    </row>
    <row r="35">
      <c r="D35" s="44"/>
    </row>
  </sheetData>
  <mergeCells count="3">
    <mergeCell ref="A4:A5"/>
    <mergeCell ref="A6:A24"/>
    <mergeCell ref="A25:A26"/>
  </mergeCells>
  <drawing r:id="rId1"/>
</worksheet>
</file>